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yjm-my.sharepoint.com/personal/brenda_aitken_matthey_com/Documents/events/Platinum week/2025/Market data reports/"/>
    </mc:Choice>
  </mc:AlternateContent>
  <xr:revisionPtr revIDLastSave="0" documentId="14_{BA51EB64-29DD-4B5D-AF37-7DF386BCC6DE}" xr6:coauthVersionLast="47" xr6:coauthVersionMax="47" xr10:uidLastSave="{00000000-0000-0000-0000-000000000000}"/>
  <bookViews>
    <workbookView xWindow="57480" yWindow="-120" windowWidth="29040" windowHeight="15720" activeTab="1" xr2:uid="{00000000-000D-0000-FFFF-FFFF00000000}"/>
  </bookViews>
  <sheets>
    <sheet name="Explanatory notes" sheetId="8" r:id="rId1"/>
    <sheet name="Palladium" sheetId="10" r:id="rId2"/>
  </sheets>
  <definedNames>
    <definedName name="Market_balance_components">'Explanatory notes'!$A$16</definedName>
    <definedName name="Regional_definitions">'Explanatory notes'!$A$9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U19" i="10" l="1"/>
  <c r="AT19" i="10"/>
  <c r="AU45" i="10"/>
  <c r="AU99" i="10"/>
  <c r="AU88" i="10"/>
  <c r="AU77" i="10"/>
  <c r="AU66" i="10"/>
  <c r="AU55" i="10"/>
  <c r="AU31" i="10"/>
  <c r="AU30" i="10"/>
  <c r="AU29" i="10"/>
  <c r="AU28" i="10"/>
  <c r="AU27" i="10"/>
  <c r="AU26" i="10"/>
  <c r="AU25" i="10"/>
  <c r="AU24" i="10"/>
  <c r="AU13" i="10"/>
  <c r="AT99" i="10"/>
  <c r="AT88" i="10"/>
  <c r="AT77" i="10"/>
  <c r="AT66" i="10"/>
  <c r="AT55" i="10"/>
  <c r="AT31" i="10"/>
  <c r="AT30" i="10"/>
  <c r="AT29" i="10"/>
  <c r="AT28" i="10"/>
  <c r="AT27" i="10"/>
  <c r="AT26" i="10"/>
  <c r="AT25" i="10"/>
  <c r="AT24" i="10"/>
  <c r="AT13" i="10"/>
  <c r="AU32" i="10" l="1"/>
  <c r="AT21" i="10"/>
  <c r="AU21" i="10"/>
  <c r="AT32" i="10"/>
  <c r="AT34" i="10" l="1"/>
  <c r="AU34" i="10"/>
  <c r="AS99" i="10" l="1"/>
  <c r="AS88" i="10"/>
  <c r="AS77" i="10"/>
  <c r="AS66" i="10"/>
  <c r="AS55" i="10"/>
  <c r="AS31" i="10"/>
  <c r="AS30" i="10"/>
  <c r="AS29" i="10"/>
  <c r="AS28" i="10"/>
  <c r="AS27" i="10"/>
  <c r="AS26" i="10"/>
  <c r="AS25" i="10"/>
  <c r="AS24" i="10"/>
  <c r="AS19" i="10"/>
  <c r="AS13" i="10"/>
  <c r="AR13" i="10"/>
  <c r="AP19" i="10"/>
  <c r="AO19" i="10"/>
  <c r="AN19" i="10"/>
  <c r="AR19" i="10"/>
  <c r="AH19" i="10"/>
  <c r="AC19" i="10"/>
  <c r="Z19" i="10"/>
  <c r="U19" i="10"/>
  <c r="R19" i="10"/>
  <c r="M19" i="10"/>
  <c r="G19" i="10"/>
  <c r="E19" i="10"/>
  <c r="AQ19" i="10"/>
  <c r="AR99" i="10"/>
  <c r="AQ99" i="10"/>
  <c r="AP99" i="10"/>
  <c r="AO99" i="10"/>
  <c r="AN99" i="10"/>
  <c r="AM99" i="10"/>
  <c r="AL99" i="10"/>
  <c r="AK99" i="10"/>
  <c r="AJ99" i="10"/>
  <c r="AI99" i="10"/>
  <c r="AH99" i="10"/>
  <c r="AG99" i="10"/>
  <c r="AF99" i="10"/>
  <c r="AE99" i="10"/>
  <c r="AD99" i="10"/>
  <c r="AC99" i="10"/>
  <c r="AB99" i="10"/>
  <c r="AA99" i="10"/>
  <c r="Z99" i="10"/>
  <c r="Y99" i="10"/>
  <c r="X99" i="10"/>
  <c r="W99" i="10"/>
  <c r="V99" i="10"/>
  <c r="U99" i="10"/>
  <c r="T99" i="10"/>
  <c r="S99" i="10"/>
  <c r="R99" i="10"/>
  <c r="Q99" i="10"/>
  <c r="P99" i="10"/>
  <c r="O99" i="10"/>
  <c r="N99" i="10"/>
  <c r="M99" i="10"/>
  <c r="L99" i="10"/>
  <c r="K99" i="10"/>
  <c r="J99" i="10"/>
  <c r="I99" i="10"/>
  <c r="H99" i="10"/>
  <c r="G99" i="10"/>
  <c r="F99" i="10"/>
  <c r="E99" i="10"/>
  <c r="D99" i="10"/>
  <c r="C99" i="10"/>
  <c r="B99" i="10"/>
  <c r="AR88" i="10"/>
  <c r="AQ88" i="10"/>
  <c r="AP88" i="10"/>
  <c r="AO88" i="10"/>
  <c r="AN88" i="10"/>
  <c r="AM88" i="10"/>
  <c r="AL88" i="10"/>
  <c r="AK88" i="10"/>
  <c r="AJ88" i="10"/>
  <c r="AI88" i="10"/>
  <c r="AH88" i="10"/>
  <c r="AG88" i="10"/>
  <c r="AF88" i="10"/>
  <c r="AE88" i="10"/>
  <c r="AD88" i="10"/>
  <c r="AC88" i="10"/>
  <c r="AB88" i="10"/>
  <c r="AA88" i="10"/>
  <c r="Z88" i="10"/>
  <c r="Y88" i="10"/>
  <c r="X88" i="10"/>
  <c r="W88" i="10"/>
  <c r="V88" i="10"/>
  <c r="U88" i="10"/>
  <c r="T88" i="10"/>
  <c r="S88" i="10"/>
  <c r="R88" i="10"/>
  <c r="Q88" i="10"/>
  <c r="P88" i="10"/>
  <c r="O88" i="10"/>
  <c r="N88" i="10"/>
  <c r="M88" i="10"/>
  <c r="L88" i="10"/>
  <c r="K88" i="10"/>
  <c r="J88" i="10"/>
  <c r="I88" i="10"/>
  <c r="H88" i="10"/>
  <c r="G88" i="10"/>
  <c r="F88" i="10"/>
  <c r="E88" i="10"/>
  <c r="D88" i="10"/>
  <c r="C88" i="10"/>
  <c r="B88" i="10"/>
  <c r="AR77" i="10"/>
  <c r="AQ77" i="10"/>
  <c r="AP77" i="10"/>
  <c r="AO77" i="10"/>
  <c r="AN77" i="10"/>
  <c r="AM77" i="10"/>
  <c r="AL77" i="10"/>
  <c r="AK77" i="10"/>
  <c r="AJ77" i="10"/>
  <c r="AI77" i="10"/>
  <c r="AH77" i="10"/>
  <c r="AG77" i="10"/>
  <c r="AF77" i="10"/>
  <c r="AE77" i="10"/>
  <c r="AD77" i="10"/>
  <c r="AC77" i="10"/>
  <c r="AB77" i="10"/>
  <c r="AA77" i="10"/>
  <c r="Z77" i="10"/>
  <c r="Y77" i="10"/>
  <c r="X77" i="10"/>
  <c r="W77" i="10"/>
  <c r="V77" i="10"/>
  <c r="U77" i="10"/>
  <c r="T77" i="10"/>
  <c r="S77" i="10"/>
  <c r="R77" i="10"/>
  <c r="Q77" i="10"/>
  <c r="P77" i="10"/>
  <c r="O77" i="10"/>
  <c r="N77" i="10"/>
  <c r="M77" i="10"/>
  <c r="L77" i="10"/>
  <c r="K77" i="10"/>
  <c r="J77" i="10"/>
  <c r="I77" i="10"/>
  <c r="H77" i="10"/>
  <c r="G77" i="10"/>
  <c r="F77" i="10"/>
  <c r="E77" i="10"/>
  <c r="D77" i="10"/>
  <c r="C77" i="10"/>
  <c r="B77" i="10"/>
  <c r="AR66" i="10"/>
  <c r="AQ66" i="10"/>
  <c r="AP66" i="10"/>
  <c r="AO66" i="10"/>
  <c r="AN66" i="10"/>
  <c r="AM66" i="10"/>
  <c r="AL66" i="10"/>
  <c r="AK66" i="10"/>
  <c r="AJ66" i="10"/>
  <c r="AI66" i="10"/>
  <c r="AH66" i="10"/>
  <c r="AG66" i="10"/>
  <c r="AF66" i="10"/>
  <c r="AE66" i="10"/>
  <c r="AD66" i="10"/>
  <c r="AC66" i="10"/>
  <c r="AB66" i="10"/>
  <c r="AA66" i="10"/>
  <c r="Z66" i="10"/>
  <c r="Y66" i="10"/>
  <c r="X66" i="10"/>
  <c r="W66" i="10"/>
  <c r="V66" i="10"/>
  <c r="U66" i="10"/>
  <c r="T66" i="10"/>
  <c r="S66" i="10"/>
  <c r="R66" i="10"/>
  <c r="Q66" i="10"/>
  <c r="P66" i="10"/>
  <c r="O66" i="10"/>
  <c r="N66" i="10"/>
  <c r="M66" i="10"/>
  <c r="L66" i="10"/>
  <c r="K66" i="10"/>
  <c r="J66" i="10"/>
  <c r="I66" i="10"/>
  <c r="H66" i="10"/>
  <c r="G66" i="10"/>
  <c r="F66" i="10"/>
  <c r="E66" i="10"/>
  <c r="D66" i="10"/>
  <c r="C66" i="10"/>
  <c r="B66" i="10"/>
  <c r="AR55" i="10"/>
  <c r="AQ55" i="10"/>
  <c r="AP55" i="10"/>
  <c r="AO55" i="10"/>
  <c r="AN55" i="10"/>
  <c r="AM55" i="10"/>
  <c r="AL55" i="10"/>
  <c r="AK55" i="10"/>
  <c r="AJ55" i="10"/>
  <c r="AI55" i="10"/>
  <c r="AH55" i="10"/>
  <c r="AG55" i="10"/>
  <c r="AF55" i="10"/>
  <c r="AE55" i="10"/>
  <c r="AD55" i="10"/>
  <c r="AC55" i="10"/>
  <c r="AB55" i="10"/>
  <c r="AA55" i="10"/>
  <c r="Z55" i="10"/>
  <c r="Y55" i="10"/>
  <c r="X55" i="10"/>
  <c r="W55" i="10"/>
  <c r="V55" i="10"/>
  <c r="U55" i="10"/>
  <c r="T55" i="10"/>
  <c r="S55" i="10"/>
  <c r="R55" i="10"/>
  <c r="Q55" i="10"/>
  <c r="P55" i="10"/>
  <c r="O55" i="10"/>
  <c r="N55" i="10"/>
  <c r="M55" i="10"/>
  <c r="L55" i="10"/>
  <c r="K55" i="10"/>
  <c r="J55" i="10"/>
  <c r="I55" i="10"/>
  <c r="H55" i="10"/>
  <c r="G55" i="10"/>
  <c r="F55" i="10"/>
  <c r="E55" i="10"/>
  <c r="D55" i="10"/>
  <c r="C55" i="10"/>
  <c r="B55" i="10"/>
  <c r="AJ45" i="10"/>
  <c r="AK45" i="10" s="1"/>
  <c r="AL45" i="10" s="1"/>
  <c r="AM45" i="10" s="1"/>
  <c r="AN45" i="10" s="1"/>
  <c r="Y45" i="10"/>
  <c r="X45" i="10" s="1"/>
  <c r="W45" i="10" s="1"/>
  <c r="V45" i="10" s="1"/>
  <c r="U45" i="10" s="1"/>
  <c r="T45" i="10" s="1"/>
  <c r="S45" i="10" s="1"/>
  <c r="R45" i="10" s="1"/>
  <c r="Q45" i="10" s="1"/>
  <c r="P45" i="10" s="1"/>
  <c r="O45" i="10" s="1"/>
  <c r="N45" i="10" s="1"/>
  <c r="M45" i="10" s="1"/>
  <c r="L45" i="10" s="1"/>
  <c r="K45" i="10" s="1"/>
  <c r="J45" i="10" s="1"/>
  <c r="I45" i="10" s="1"/>
  <c r="H45" i="10" s="1"/>
  <c r="G45" i="10" s="1"/>
  <c r="F45" i="10" s="1"/>
  <c r="E45" i="10" s="1"/>
  <c r="D45" i="10" s="1"/>
  <c r="C45" i="10" s="1"/>
  <c r="B45" i="10" s="1"/>
  <c r="AR31" i="10"/>
  <c r="AQ31" i="10"/>
  <c r="AP31" i="10"/>
  <c r="AO31" i="10"/>
  <c r="AN31" i="10"/>
  <c r="AM31" i="10"/>
  <c r="AL31" i="10"/>
  <c r="AK31" i="10"/>
  <c r="AJ31" i="10"/>
  <c r="AI31" i="10"/>
  <c r="AH31" i="10"/>
  <c r="AG31" i="10"/>
  <c r="AF31" i="10"/>
  <c r="AE31" i="10"/>
  <c r="AD31" i="10"/>
  <c r="AC31" i="10"/>
  <c r="AB31" i="10"/>
  <c r="AA31" i="10"/>
  <c r="Z31" i="10"/>
  <c r="Y31" i="10"/>
  <c r="X31" i="10"/>
  <c r="W31" i="10"/>
  <c r="V31" i="10"/>
  <c r="U31" i="10"/>
  <c r="T31" i="10"/>
  <c r="S31" i="10"/>
  <c r="R31" i="10"/>
  <c r="Q31" i="10"/>
  <c r="P31" i="10"/>
  <c r="O31" i="10"/>
  <c r="N31" i="10"/>
  <c r="M31" i="10"/>
  <c r="L31" i="10"/>
  <c r="K31" i="10"/>
  <c r="J31" i="10"/>
  <c r="I31" i="10"/>
  <c r="H31" i="10"/>
  <c r="G31" i="10"/>
  <c r="F31" i="10"/>
  <c r="E31" i="10"/>
  <c r="D31" i="10"/>
  <c r="C31" i="10"/>
  <c r="B31" i="10"/>
  <c r="AR30" i="10"/>
  <c r="AQ30" i="10"/>
  <c r="AP30" i="10"/>
  <c r="AO30" i="10"/>
  <c r="AN30" i="10"/>
  <c r="AM30" i="10"/>
  <c r="AL30" i="10"/>
  <c r="AK30" i="10"/>
  <c r="AJ30" i="10"/>
  <c r="AI30" i="10"/>
  <c r="AR29" i="10"/>
  <c r="AQ29" i="10"/>
  <c r="AP29" i="10"/>
  <c r="AO29" i="10"/>
  <c r="AN29" i="10"/>
  <c r="AM29" i="10"/>
  <c r="AL29" i="10"/>
  <c r="AK29" i="10"/>
  <c r="AJ29" i="10"/>
  <c r="AI29" i="10"/>
  <c r="AH29" i="10"/>
  <c r="AG29" i="10"/>
  <c r="AF29" i="10"/>
  <c r="AE29" i="10"/>
  <c r="AD29" i="10"/>
  <c r="AC29" i="10"/>
  <c r="AB29" i="10"/>
  <c r="AA29" i="10"/>
  <c r="Z29" i="10"/>
  <c r="Y29" i="10"/>
  <c r="X29" i="10"/>
  <c r="W29" i="10"/>
  <c r="V29" i="10"/>
  <c r="U29" i="10"/>
  <c r="T29" i="10"/>
  <c r="S29" i="10"/>
  <c r="R29" i="10"/>
  <c r="Q29" i="10"/>
  <c r="P29" i="10"/>
  <c r="O29" i="10"/>
  <c r="N29" i="10"/>
  <c r="M29" i="10"/>
  <c r="L29" i="10"/>
  <c r="K29" i="10"/>
  <c r="J29" i="10"/>
  <c r="I29" i="10"/>
  <c r="H29" i="10"/>
  <c r="G29" i="10"/>
  <c r="F29" i="10"/>
  <c r="E29" i="10"/>
  <c r="D29" i="10"/>
  <c r="C29" i="10"/>
  <c r="B29" i="10"/>
  <c r="AR28" i="10"/>
  <c r="AQ28" i="10"/>
  <c r="AP28" i="10"/>
  <c r="AO28" i="10"/>
  <c r="AN28" i="10"/>
  <c r="AM28" i="10"/>
  <c r="AL28" i="10"/>
  <c r="AK28" i="10"/>
  <c r="AJ28" i="10"/>
  <c r="AI28" i="10"/>
  <c r="AH28" i="10"/>
  <c r="AG28" i="10"/>
  <c r="AF28" i="10"/>
  <c r="AE28" i="10"/>
  <c r="AD28" i="10"/>
  <c r="AC28" i="10"/>
  <c r="AB28" i="10"/>
  <c r="AA28" i="10"/>
  <c r="Z28" i="10"/>
  <c r="Y28" i="10"/>
  <c r="X28" i="10"/>
  <c r="W28" i="10"/>
  <c r="V28" i="10"/>
  <c r="U28" i="10"/>
  <c r="T28" i="10"/>
  <c r="S28" i="10"/>
  <c r="R28" i="10"/>
  <c r="Q28" i="10"/>
  <c r="P28" i="10"/>
  <c r="O28" i="10"/>
  <c r="N28" i="10"/>
  <c r="M28" i="10"/>
  <c r="L28" i="10"/>
  <c r="K28" i="10"/>
  <c r="J28" i="10"/>
  <c r="I28" i="10"/>
  <c r="H28" i="10"/>
  <c r="G28" i="10"/>
  <c r="F28" i="10"/>
  <c r="E28" i="10"/>
  <c r="D28" i="10"/>
  <c r="C28" i="10"/>
  <c r="B28" i="10"/>
  <c r="AR27" i="10"/>
  <c r="AQ27" i="10"/>
  <c r="AP27" i="10"/>
  <c r="AO27" i="10"/>
  <c r="AN27" i="10"/>
  <c r="AM27" i="10"/>
  <c r="AL27" i="10"/>
  <c r="AK27" i="10"/>
  <c r="AJ27" i="10"/>
  <c r="AI27" i="10"/>
  <c r="AH27" i="10"/>
  <c r="AG27" i="10"/>
  <c r="AF27" i="10"/>
  <c r="AE27" i="10"/>
  <c r="AD27" i="10"/>
  <c r="AC27" i="10"/>
  <c r="AB27" i="10"/>
  <c r="AA27" i="10"/>
  <c r="Z27" i="10"/>
  <c r="Y27" i="10"/>
  <c r="X27" i="10"/>
  <c r="W27" i="10"/>
  <c r="V27" i="10"/>
  <c r="U27" i="10"/>
  <c r="T27" i="10"/>
  <c r="S27" i="10"/>
  <c r="R27" i="10"/>
  <c r="Q27" i="10"/>
  <c r="P27" i="10"/>
  <c r="O27" i="10"/>
  <c r="N27" i="10"/>
  <c r="M27" i="10"/>
  <c r="L27" i="10"/>
  <c r="K27" i="10"/>
  <c r="J27" i="10"/>
  <c r="I27" i="10"/>
  <c r="H27" i="10"/>
  <c r="G27" i="10"/>
  <c r="F27" i="10"/>
  <c r="E27" i="10"/>
  <c r="D27" i="10"/>
  <c r="C27" i="10"/>
  <c r="B27" i="10"/>
  <c r="AR26" i="10"/>
  <c r="AQ26" i="10"/>
  <c r="AP26" i="10"/>
  <c r="AO26" i="10"/>
  <c r="AN26" i="10"/>
  <c r="AM26" i="10"/>
  <c r="AL26" i="10"/>
  <c r="AK26" i="10"/>
  <c r="AJ26" i="10"/>
  <c r="AI26" i="10"/>
  <c r="AH26" i="10"/>
  <c r="AG26" i="10"/>
  <c r="AF26" i="10"/>
  <c r="AE26" i="10"/>
  <c r="AD26" i="10"/>
  <c r="AC26" i="10"/>
  <c r="AB26" i="10"/>
  <c r="AA26" i="10"/>
  <c r="Z26" i="10"/>
  <c r="Y26" i="10"/>
  <c r="X26" i="10"/>
  <c r="W26" i="10"/>
  <c r="V26" i="10"/>
  <c r="U26" i="10"/>
  <c r="T26" i="10"/>
  <c r="S26" i="10"/>
  <c r="R26" i="10"/>
  <c r="Q26" i="10"/>
  <c r="P26" i="10"/>
  <c r="O26" i="10"/>
  <c r="N26" i="10"/>
  <c r="M26" i="10"/>
  <c r="L26" i="10"/>
  <c r="K26" i="10"/>
  <c r="J26" i="10"/>
  <c r="I26" i="10"/>
  <c r="H26" i="10"/>
  <c r="G26" i="10"/>
  <c r="F26" i="10"/>
  <c r="E26" i="10"/>
  <c r="D26" i="10"/>
  <c r="C26" i="10"/>
  <c r="B26" i="10"/>
  <c r="AR25" i="10"/>
  <c r="AQ25" i="10"/>
  <c r="AP25" i="10"/>
  <c r="AO25" i="10"/>
  <c r="AN25" i="10"/>
  <c r="AM25" i="10"/>
  <c r="AL25" i="10"/>
  <c r="AK25" i="10"/>
  <c r="AJ25" i="10"/>
  <c r="AI25" i="10"/>
  <c r="AH25" i="10"/>
  <c r="AG25" i="10"/>
  <c r="AF25" i="10"/>
  <c r="AE25" i="10"/>
  <c r="AD25" i="10"/>
  <c r="AC25" i="10"/>
  <c r="AB25" i="10"/>
  <c r="AA25" i="10"/>
  <c r="Z25" i="10"/>
  <c r="Y25" i="10"/>
  <c r="X25" i="10"/>
  <c r="W25" i="10"/>
  <c r="V25" i="10"/>
  <c r="U25" i="10"/>
  <c r="T25" i="10"/>
  <c r="S25" i="10"/>
  <c r="R25" i="10"/>
  <c r="Q25" i="10"/>
  <c r="P25" i="10"/>
  <c r="O25" i="10"/>
  <c r="N25" i="10"/>
  <c r="M25" i="10"/>
  <c r="L25" i="10"/>
  <c r="K25" i="10"/>
  <c r="J25" i="10"/>
  <c r="I25" i="10"/>
  <c r="H25" i="10"/>
  <c r="G25" i="10"/>
  <c r="F25" i="10"/>
  <c r="E25" i="10"/>
  <c r="D25" i="10"/>
  <c r="C25" i="10"/>
  <c r="B25" i="10"/>
  <c r="AR24" i="10"/>
  <c r="AQ24" i="10"/>
  <c r="AP24" i="10"/>
  <c r="AO24" i="10"/>
  <c r="AN24" i="10"/>
  <c r="AM24" i="10"/>
  <c r="AL24" i="10"/>
  <c r="AK24" i="10"/>
  <c r="AJ24" i="10"/>
  <c r="AI24" i="10"/>
  <c r="AH24" i="10"/>
  <c r="AG24" i="10"/>
  <c r="AF24" i="10"/>
  <c r="AE24" i="10"/>
  <c r="AD24" i="10"/>
  <c r="AC24" i="10"/>
  <c r="AB24" i="10"/>
  <c r="AA24" i="10"/>
  <c r="Z24" i="10"/>
  <c r="Y24" i="10"/>
  <c r="X24" i="10"/>
  <c r="W24" i="10"/>
  <c r="V24" i="10"/>
  <c r="U24" i="10"/>
  <c r="T24" i="10"/>
  <c r="S24" i="10"/>
  <c r="R24" i="10"/>
  <c r="Q24" i="10"/>
  <c r="P24" i="10"/>
  <c r="O24" i="10"/>
  <c r="N24" i="10"/>
  <c r="M24" i="10"/>
  <c r="L24" i="10"/>
  <c r="K24" i="10"/>
  <c r="J24" i="10"/>
  <c r="I24" i="10"/>
  <c r="H24" i="10"/>
  <c r="G24" i="10"/>
  <c r="F24" i="10"/>
  <c r="E24" i="10"/>
  <c r="D24" i="10"/>
  <c r="C24" i="10"/>
  <c r="B24" i="10"/>
  <c r="AQ13" i="10"/>
  <c r="AP13" i="10"/>
  <c r="AO13" i="10"/>
  <c r="AN13" i="10"/>
  <c r="AM13" i="10"/>
  <c r="AL13" i="10"/>
  <c r="AK13" i="10"/>
  <c r="AJ13" i="10"/>
  <c r="AI13" i="10"/>
  <c r="AH13" i="10"/>
  <c r="AG13" i="10"/>
  <c r="AF13" i="10"/>
  <c r="AE13" i="10"/>
  <c r="AD13" i="10"/>
  <c r="AC13" i="10"/>
  <c r="AB13" i="10"/>
  <c r="AA13" i="10"/>
  <c r="Z13" i="10"/>
  <c r="Y13" i="10"/>
  <c r="X13" i="10"/>
  <c r="W13" i="10"/>
  <c r="V13" i="10"/>
  <c r="U13" i="10"/>
  <c r="T13" i="10"/>
  <c r="S13" i="10"/>
  <c r="R13" i="10"/>
  <c r="Q13" i="10"/>
  <c r="P13" i="10"/>
  <c r="O13" i="10"/>
  <c r="N13" i="10"/>
  <c r="M13" i="10"/>
  <c r="L13" i="10"/>
  <c r="K13" i="10"/>
  <c r="J13" i="10"/>
  <c r="I13" i="10"/>
  <c r="H13" i="10"/>
  <c r="G13" i="10"/>
  <c r="F13" i="10"/>
  <c r="E13" i="10"/>
  <c r="D13" i="10"/>
  <c r="C13" i="10"/>
  <c r="B13" i="10"/>
  <c r="AJ4" i="10"/>
  <c r="AK4" i="10" s="1"/>
  <c r="AL4" i="10" s="1"/>
  <c r="AM4" i="10" s="1"/>
  <c r="AN4" i="10" s="1"/>
  <c r="Y4" i="10"/>
  <c r="X4" i="10" s="1"/>
  <c r="W4" i="10" s="1"/>
  <c r="V4" i="10" s="1"/>
  <c r="U4" i="10" s="1"/>
  <c r="T4" i="10" s="1"/>
  <c r="S4" i="10" s="1"/>
  <c r="R4" i="10" s="1"/>
  <c r="Q4" i="10" s="1"/>
  <c r="P4" i="10" s="1"/>
  <c r="O4" i="10" s="1"/>
  <c r="N4" i="10" s="1"/>
  <c r="M4" i="10" s="1"/>
  <c r="L4" i="10" s="1"/>
  <c r="K4" i="10" s="1"/>
  <c r="J4" i="10" s="1"/>
  <c r="I4" i="10" s="1"/>
  <c r="H4" i="10" s="1"/>
  <c r="G4" i="10" s="1"/>
  <c r="F4" i="10" s="1"/>
  <c r="E4" i="10" s="1"/>
  <c r="D4" i="10" s="1"/>
  <c r="C4" i="10" s="1"/>
  <c r="B4" i="10" s="1"/>
  <c r="Y19" i="10" l="1"/>
  <c r="Y21" i="10" s="1"/>
  <c r="R21" i="10"/>
  <c r="Z21" i="10"/>
  <c r="AH21" i="10"/>
  <c r="Q19" i="10"/>
  <c r="Q21" i="10" s="1"/>
  <c r="D19" i="10"/>
  <c r="D21" i="10" s="1"/>
  <c r="H19" i="10"/>
  <c r="H21" i="10" s="1"/>
  <c r="P19" i="10"/>
  <c r="P21" i="10" s="1"/>
  <c r="X19" i="10"/>
  <c r="X21" i="10" s="1"/>
  <c r="AF19" i="10"/>
  <c r="AF21" i="10" s="1"/>
  <c r="K19" i="10"/>
  <c r="K21" i="10" s="1"/>
  <c r="S19" i="10"/>
  <c r="S21" i="10" s="1"/>
  <c r="AI19" i="10"/>
  <c r="AI21" i="10" s="1"/>
  <c r="G21" i="10"/>
  <c r="C19" i="10"/>
  <c r="C21" i="10" s="1"/>
  <c r="AA19" i="10"/>
  <c r="AA21" i="10" s="1"/>
  <c r="L19" i="10"/>
  <c r="L21" i="10" s="1"/>
  <c r="T19" i="10"/>
  <c r="T21" i="10" s="1"/>
  <c r="AB19" i="10"/>
  <c r="AB21" i="10" s="1"/>
  <c r="AJ19" i="10"/>
  <c r="AJ21" i="10" s="1"/>
  <c r="E21" i="10"/>
  <c r="M21" i="10"/>
  <c r="U21" i="10"/>
  <c r="AC21" i="10"/>
  <c r="AK19" i="10"/>
  <c r="AK21" i="10" s="1"/>
  <c r="F19" i="10"/>
  <c r="F21" i="10" s="1"/>
  <c r="N19" i="10"/>
  <c r="N21" i="10" s="1"/>
  <c r="V19" i="10"/>
  <c r="V21" i="10" s="1"/>
  <c r="AD19" i="10"/>
  <c r="AD21" i="10" s="1"/>
  <c r="AL19" i="10"/>
  <c r="AL21" i="10" s="1"/>
  <c r="O19" i="10"/>
  <c r="O21" i="10" s="1"/>
  <c r="W19" i="10"/>
  <c r="W21" i="10" s="1"/>
  <c r="AE19" i="10"/>
  <c r="AE21" i="10" s="1"/>
  <c r="AM19" i="10"/>
  <c r="AM21" i="10" s="1"/>
  <c r="I19" i="10"/>
  <c r="I21" i="10" s="1"/>
  <c r="AG19" i="10"/>
  <c r="AG21" i="10" s="1"/>
  <c r="B19" i="10"/>
  <c r="B21" i="10" s="1"/>
  <c r="J19" i="10"/>
  <c r="J21" i="10" s="1"/>
  <c r="AS32" i="10"/>
  <c r="AQ21" i="10"/>
  <c r="AN21" i="10"/>
  <c r="AO21" i="10"/>
  <c r="AP21" i="10"/>
  <c r="AS21" i="10"/>
  <c r="AR21" i="10"/>
  <c r="C32" i="10"/>
  <c r="K32" i="10"/>
  <c r="S32" i="10"/>
  <c r="AA32" i="10"/>
  <c r="AI32" i="10"/>
  <c r="AQ32" i="10"/>
  <c r="AJ32" i="10"/>
  <c r="T32" i="10"/>
  <c r="F32" i="10"/>
  <c r="N32" i="10"/>
  <c r="V32" i="10"/>
  <c r="AD32" i="10"/>
  <c r="AL32" i="10"/>
  <c r="L32" i="10"/>
  <c r="G32" i="10"/>
  <c r="O32" i="10"/>
  <c r="W32" i="10"/>
  <c r="AE32" i="10"/>
  <c r="AM32" i="10"/>
  <c r="I32" i="10"/>
  <c r="Q32" i="10"/>
  <c r="Y32" i="10"/>
  <c r="AG32" i="10"/>
  <c r="AO32" i="10"/>
  <c r="D32" i="10"/>
  <c r="H32" i="10"/>
  <c r="P32" i="10"/>
  <c r="X32" i="10"/>
  <c r="AF32" i="10"/>
  <c r="AN32" i="10"/>
  <c r="E32" i="10"/>
  <c r="M32" i="10"/>
  <c r="U32" i="10"/>
  <c r="AC32" i="10"/>
  <c r="AK32" i="10"/>
  <c r="B32" i="10"/>
  <c r="J32" i="10"/>
  <c r="AR32" i="10"/>
  <c r="AB32" i="10"/>
  <c r="R32" i="10"/>
  <c r="Z32" i="10"/>
  <c r="AH32" i="10"/>
  <c r="AP32" i="10"/>
  <c r="W34" i="10" l="1"/>
  <c r="AS34" i="10"/>
  <c r="AE34" i="10"/>
  <c r="AK34" i="10"/>
  <c r="L34" i="10"/>
  <c r="X34" i="10"/>
  <c r="Y34" i="10"/>
  <c r="AA34" i="10"/>
  <c r="P34" i="10"/>
  <c r="B34" i="10"/>
  <c r="E34" i="10"/>
  <c r="Q34" i="10"/>
  <c r="AC34" i="10"/>
  <c r="O34" i="10"/>
  <c r="U34" i="10"/>
  <c r="C34" i="10"/>
  <c r="H34" i="10"/>
  <c r="AQ34" i="10"/>
  <c r="AR34" i="10"/>
  <c r="J34" i="10"/>
  <c r="AL34" i="10"/>
  <c r="M34" i="10"/>
  <c r="G34" i="10"/>
  <c r="D34" i="10"/>
  <c r="AI34" i="10"/>
  <c r="AP34" i="10"/>
  <c r="AG34" i="10"/>
  <c r="V34" i="10"/>
  <c r="AJ34" i="10"/>
  <c r="S34" i="10"/>
  <c r="AH34" i="10"/>
  <c r="AO34" i="10"/>
  <c r="I34" i="10"/>
  <c r="N34" i="10"/>
  <c r="AB34" i="10"/>
  <c r="K34" i="10"/>
  <c r="Z34" i="10"/>
  <c r="AD34" i="10"/>
  <c r="AN34" i="10"/>
  <c r="AM34" i="10"/>
  <c r="F34" i="10"/>
  <c r="T34" i="10"/>
  <c r="AF34" i="10"/>
  <c r="R34" i="10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Alison Cowley</author>
  </authors>
  <commentList>
    <comment ref="Y32" authorId="0" shapeId="0" xr:uid="{B9443DFA-BD39-4779-AEEE-E738B96C0B14}">
      <text>
        <r>
          <rPr>
            <b/>
            <sz val="9"/>
            <color indexed="81"/>
            <rFont val="Tahoma"/>
            <family val="2"/>
          </rPr>
          <t>Alison Cowley:</t>
        </r>
        <r>
          <rPr>
            <sz val="9"/>
            <color indexed="81"/>
            <rFont val="Tahoma"/>
            <family val="2"/>
          </rPr>
          <t xml:space="preserve">
Note: errors in demand numbers in table on website
</t>
        </r>
      </text>
    </comment>
  </commentList>
</comments>
</file>

<file path=xl/sharedStrings.xml><?xml version="1.0" encoding="utf-8"?>
<sst xmlns="http://schemas.openxmlformats.org/spreadsheetml/2006/main" count="147" uniqueCount="93">
  <si>
    <t>EXPLANATORY NOTES</t>
  </si>
  <si>
    <t>All data from Johnson Matthey's 'Platinum' report series and 'PGM market report' series.</t>
  </si>
  <si>
    <t>Current and past editions of the PGM market report are available from:</t>
  </si>
  <si>
    <t>Johnson Matthey PGM market report</t>
  </si>
  <si>
    <t>Please see page 32 of the May 2023 PGM Market Report for additional information on 'Understanding PGM demand, supply, recycling and availability'</t>
  </si>
  <si>
    <t>Regional definitions</t>
  </si>
  <si>
    <t xml:space="preserve">Europe </t>
  </si>
  <si>
    <t>EU+ (includes UK and Turkey but excludes Russia)</t>
  </si>
  <si>
    <t>Japan</t>
  </si>
  <si>
    <t xml:space="preserve"> Japan only</t>
  </si>
  <si>
    <t xml:space="preserve">North America </t>
  </si>
  <si>
    <t>USA and Canada (excludes Mexico)</t>
  </si>
  <si>
    <t xml:space="preserve">China </t>
  </si>
  <si>
    <t>China only</t>
  </si>
  <si>
    <t xml:space="preserve">RoW </t>
  </si>
  <si>
    <t>Rest of World: all countries not captured in the above</t>
  </si>
  <si>
    <t>Market balance components</t>
  </si>
  <si>
    <t>Primary supply</t>
  </si>
  <si>
    <t>Supply figures represent sales of primary PGM by producers and are allocated to the</t>
  </si>
  <si>
    <t>region where mining took place, rather than the region of subsequent processing.</t>
  </si>
  <si>
    <t>Secondary supply</t>
  </si>
  <si>
    <t>Secondary supply is the quantity of metal recovered from open-loop recycling</t>
  </si>
  <si>
    <t>(i.e. where the original purchaser does not retain ownership of the PGM).</t>
  </si>
  <si>
    <t>Outside the automotive, jewellery and electronics markets, open-loop recycling is negligible.</t>
  </si>
  <si>
    <r>
      <rPr>
        <b/>
        <sz val="9"/>
        <color theme="1"/>
        <rFont val="Calibri"/>
        <family val="2"/>
        <scheme val="minor"/>
      </rPr>
      <t xml:space="preserve">Automotive recycling </t>
    </r>
    <r>
      <rPr>
        <sz val="9"/>
        <color theme="1"/>
        <rFont val="Calibri"/>
        <family val="2"/>
        <scheme val="minor"/>
      </rPr>
      <t>represents the weight of metal recovered from end-of-life</t>
    </r>
  </si>
  <si>
    <t xml:space="preserve">vehicles and aftermarket scrap. It does not include warranty or production scrap. </t>
  </si>
  <si>
    <t>Demand</t>
  </si>
  <si>
    <t>Demand figures for any given application represent the sum of industry demand</t>
  </si>
  <si>
    <t>for new metal in that application, net of any closed-loop recycling (i.e. where industry</t>
  </si>
  <si>
    <t>participants retain ownership of the metal: an example would be recycling of</t>
  </si>
  <si>
    <t>spent chemical catalysts where the metal is retained to be used on fresh</t>
  </si>
  <si>
    <t>catalyst that replaces the spent charge).</t>
  </si>
  <si>
    <r>
      <rPr>
        <b/>
        <sz val="9"/>
        <color theme="1"/>
        <rFont val="Calibri"/>
        <family val="2"/>
        <scheme val="minor"/>
      </rPr>
      <t xml:space="preserve">Automotive demand </t>
    </r>
    <r>
      <rPr>
        <sz val="9"/>
        <color theme="1"/>
        <rFont val="Calibri"/>
        <family val="2"/>
        <scheme val="minor"/>
      </rPr>
      <t>is allocated to the region where the vehicle is manufactured and</t>
    </r>
  </si>
  <si>
    <t>is accounted for at the time of vehicle production. It includes emissions catalysts on</t>
  </si>
  <si>
    <t>vehicles, motorcycles and three-wheelers, as well as fuel cell vehicles. Non-road</t>
  </si>
  <si>
    <t>mobile machinery is counted as industrial demand, in the pollution control category.</t>
  </si>
  <si>
    <r>
      <rPr>
        <b/>
        <sz val="9"/>
        <color theme="1"/>
        <rFont val="Calibri"/>
        <family val="2"/>
        <scheme val="minor"/>
      </rPr>
      <t xml:space="preserve">Jewellery demand </t>
    </r>
    <r>
      <rPr>
        <sz val="9"/>
        <color theme="1"/>
        <rFont val="Calibri"/>
        <family val="2"/>
        <scheme val="minor"/>
      </rPr>
      <t>is allocated to the region where the finished jewellery is</t>
    </r>
  </si>
  <si>
    <t>manufactured, not sold.</t>
  </si>
  <si>
    <t xml:space="preserve">Movements in stocks </t>
  </si>
  <si>
    <t>This figure gives the overall market balance in any one year and reflects the extent of</t>
  </si>
  <si>
    <t>stocks that must be mobilised to balance the market in that year. It is thus a proxy for</t>
  </si>
  <si>
    <t>changes in stocks held by fabricators, dealers, banks and depositories, but excludes</t>
  </si>
  <si>
    <t>stocks held by primary and secondary refiners and final consumers. A positive figure</t>
  </si>
  <si>
    <t>(market surplus) thus reflects an increase in global market stocks. A negative value</t>
  </si>
  <si>
    <t>(market deficit) indicates a decrease in global market stocks.</t>
  </si>
  <si>
    <t>'Platinum' book series</t>
  </si>
  <si>
    <t xml:space="preserve">PGM market report series </t>
  </si>
  <si>
    <t>'000 oz</t>
  </si>
  <si>
    <t>South Africa</t>
  </si>
  <si>
    <t>North America</t>
  </si>
  <si>
    <t>Zimbabwe</t>
  </si>
  <si>
    <t>Others</t>
  </si>
  <si>
    <t>Automotive</t>
  </si>
  <si>
    <t>Electronics/other</t>
  </si>
  <si>
    <t>Jewellery</t>
  </si>
  <si>
    <t>Total secondary supply</t>
  </si>
  <si>
    <t>Total combined supply</t>
  </si>
  <si>
    <t>Auto (6)</t>
  </si>
  <si>
    <t>Pollution Control (5)</t>
  </si>
  <si>
    <t>Other</t>
  </si>
  <si>
    <t>Total Demand</t>
  </si>
  <si>
    <t>Movements in stocks</t>
  </si>
  <si>
    <t>(1)</t>
  </si>
  <si>
    <t>(2)</t>
  </si>
  <si>
    <t>(3)</t>
  </si>
  <si>
    <t>(4)</t>
  </si>
  <si>
    <t>(5)</t>
  </si>
  <si>
    <t>Before 2013, demand in Pollution Control was included in our Auto (non-road mobile machinery) and Other (small engines &amp; stationary pollution control) categories</t>
  </si>
  <si>
    <t>(6)</t>
  </si>
  <si>
    <t>Europe</t>
  </si>
  <si>
    <t>Totals</t>
  </si>
  <si>
    <t>China</t>
  </si>
  <si>
    <t>Rest of the World</t>
  </si>
  <si>
    <t>Palladium Supply and Demand</t>
  </si>
  <si>
    <t>Supply</t>
  </si>
  <si>
    <t xml:space="preserve">Russia </t>
  </si>
  <si>
    <t xml:space="preserve">   Primary</t>
  </si>
  <si>
    <t xml:space="preserve">   State Stock Sales</t>
  </si>
  <si>
    <t>Total Supply</t>
  </si>
  <si>
    <t>Demand by Application</t>
  </si>
  <si>
    <t>Chemical (1)</t>
  </si>
  <si>
    <t>Dental &amp; Biomedical (4)</t>
  </si>
  <si>
    <t>Electrical &amp; Electronics (2)</t>
  </si>
  <si>
    <t>Investment (3)</t>
  </si>
  <si>
    <t>Jewellery (2)</t>
  </si>
  <si>
    <t>Before 1986, Chemical demand is included under Other applications.</t>
  </si>
  <si>
    <t>Before 2005 jewellery and electrical demand is net of recycling.</t>
  </si>
  <si>
    <t xml:space="preserve">Before 1998,  investment demand is included in "Other". </t>
  </si>
  <si>
    <t>From 2013, Dental &amp; Biomedical includes small quantities of palladium demand in biomedical devices, previously included in 'Other'.</t>
  </si>
  <si>
    <t>From 2013, Auto includes demand for palladium in road vehicles only. Before 2013, Auto comprises demand for autocatalysts used on road vehicles and non-road mobile machinery.</t>
  </si>
  <si>
    <t>Palladium Demand by Application: Regions</t>
  </si>
  <si>
    <t>When using this data, please credit Johnson Matthey plc and 'PGM Market report May 2025'</t>
  </si>
  <si>
    <t>When using this data, please credit Johnson Matthey plc and 'PGM Market report May 2025'.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</si>
</sst>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_ ;[Red]\-#,##0\ "/>
  </numFmts>
  <fonts count="1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i/>
      <sz val="9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9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auto="1"/>
      </top>
      <bottom/>
      <diagonal/>
    </border>
  </borders>
  <cellStyleXfs count="3">
    <xf numFmtId="0" fontId="0" fillId="0" borderId="0"/>
    <xf numFmtId="9" fontId="5" fillId="0" borderId="0" applyFont="0" applyFill="0" applyBorder="0" applyAlignment="0" applyProtection="0"/>
    <xf numFmtId="0" fontId="10" fillId="0" borderId="0" applyNumberFormat="0" applyFill="0" applyBorder="0" applyAlignment="0" applyProtection="0"/>
  </cellStyleXfs>
  <cellXfs count="35">
    <xf numFmtId="0" fontId="0" fillId="0" borderId="0" xfId="0"/>
    <xf numFmtId="0" fontId="6" fillId="0" borderId="0" xfId="0" applyFont="1"/>
    <xf numFmtId="0" fontId="7" fillId="3" borderId="0" xfId="0" applyFont="1" applyFill="1"/>
    <xf numFmtId="0" fontId="7" fillId="2" borderId="0" xfId="0" applyFont="1" applyFill="1"/>
    <xf numFmtId="0" fontId="7" fillId="0" borderId="0" xfId="0" applyFont="1"/>
    <xf numFmtId="0" fontId="8" fillId="0" borderId="0" xfId="0" applyFont="1"/>
    <xf numFmtId="0" fontId="8" fillId="3" borderId="0" xfId="0" quotePrefix="1" applyFont="1" applyFill="1"/>
    <xf numFmtId="0" fontId="8" fillId="3" borderId="0" xfId="0" applyFont="1" applyFill="1"/>
    <xf numFmtId="17" fontId="8" fillId="2" borderId="0" xfId="0" applyNumberFormat="1" applyFont="1" applyFill="1"/>
    <xf numFmtId="0" fontId="8" fillId="2" borderId="0" xfId="0" applyFont="1" applyFill="1"/>
    <xf numFmtId="0" fontId="6" fillId="3" borderId="0" xfId="0" applyFont="1" applyFill="1"/>
    <xf numFmtId="0" fontId="6" fillId="2" borderId="0" xfId="0" applyFont="1" applyFill="1"/>
    <xf numFmtId="0" fontId="6" fillId="0" borderId="1" xfId="0" applyFont="1" applyBorder="1"/>
    <xf numFmtId="164" fontId="6" fillId="3" borderId="1" xfId="0" applyNumberFormat="1" applyFont="1" applyFill="1" applyBorder="1"/>
    <xf numFmtId="164" fontId="6" fillId="2" borderId="1" xfId="0" applyNumberFormat="1" applyFont="1" applyFill="1" applyBorder="1"/>
    <xf numFmtId="164" fontId="6" fillId="3" borderId="0" xfId="0" applyNumberFormat="1" applyFont="1" applyFill="1"/>
    <xf numFmtId="164" fontId="6" fillId="2" borderId="0" xfId="0" applyNumberFormat="1" applyFont="1" applyFill="1"/>
    <xf numFmtId="164" fontId="8" fillId="3" borderId="0" xfId="0" applyNumberFormat="1" applyFont="1" applyFill="1"/>
    <xf numFmtId="164" fontId="8" fillId="2" borderId="0" xfId="0" applyNumberFormat="1" applyFont="1" applyFill="1"/>
    <xf numFmtId="0" fontId="9" fillId="0" borderId="0" xfId="0" applyFont="1"/>
    <xf numFmtId="0" fontId="7" fillId="0" borderId="1" xfId="0" applyFont="1" applyBorder="1"/>
    <xf numFmtId="0" fontId="8" fillId="4" borderId="0" xfId="0" applyFont="1" applyFill="1"/>
    <xf numFmtId="0" fontId="11" fillId="0" borderId="0" xfId="2" applyFont="1"/>
    <xf numFmtId="0" fontId="2" fillId="0" borderId="0" xfId="0" applyFont="1"/>
    <xf numFmtId="0" fontId="2" fillId="4" borderId="0" xfId="0" applyFont="1" applyFill="1"/>
    <xf numFmtId="0" fontId="2" fillId="3" borderId="0" xfId="0" applyFont="1" applyFill="1"/>
    <xf numFmtId="0" fontId="2" fillId="2" borderId="0" xfId="0" applyFont="1" applyFill="1"/>
    <xf numFmtId="164" fontId="2" fillId="3" borderId="0" xfId="0" applyNumberFormat="1" applyFont="1" applyFill="1"/>
    <xf numFmtId="164" fontId="2" fillId="2" borderId="0" xfId="0" applyNumberFormat="1" applyFont="1" applyFill="1"/>
    <xf numFmtId="164" fontId="2" fillId="3" borderId="0" xfId="0" applyNumberFormat="1" applyFont="1" applyFill="1" applyAlignment="1">
      <alignment horizontal="right"/>
    </xf>
    <xf numFmtId="9" fontId="2" fillId="2" borderId="0" xfId="1" applyFont="1" applyFill="1"/>
    <xf numFmtId="164" fontId="2" fillId="2" borderId="0" xfId="0" applyNumberFormat="1" applyFont="1" applyFill="1" applyAlignment="1">
      <alignment horizontal="right"/>
    </xf>
    <xf numFmtId="43" fontId="2" fillId="3" borderId="0" xfId="0" applyNumberFormat="1" applyFont="1" applyFill="1"/>
    <xf numFmtId="0" fontId="2" fillId="0" borderId="0" xfId="0" quotePrefix="1" applyFont="1" applyAlignment="1">
      <alignment horizontal="right"/>
    </xf>
    <xf numFmtId="43" fontId="2" fillId="3" borderId="0" xfId="0" applyNumberFormat="1" applyFont="1" applyFill="1" applyAlignment="1">
      <alignment horizontal="right"/>
    </xf>
  </cellXfs>
  <cellStyles count="3">
    <cellStyle name="Hyperlink" xfId="2" builtinId="8"/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matthey.com/en/products-and-markets/pgms-and-circularity/pgm-markets/pgm-market-reports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FEAD11-5A94-4115-8B61-DE1158C9EA8E}">
  <dimension ref="A1:E48"/>
  <sheetViews>
    <sheetView workbookViewId="0"/>
  </sheetViews>
  <sheetFormatPr defaultColWidth="8.7265625" defaultRowHeight="12" x14ac:dyDescent="0.3"/>
  <cols>
    <col min="1" max="1" width="26.1796875" style="4" customWidth="1"/>
    <col min="2" max="16384" width="8.7265625" style="4"/>
  </cols>
  <sheetData>
    <row r="1" spans="1:5" x14ac:dyDescent="0.3">
      <c r="A1" s="1" t="s">
        <v>0</v>
      </c>
      <c r="B1" s="23"/>
      <c r="C1" s="23"/>
      <c r="D1" s="23"/>
      <c r="E1" s="23"/>
    </row>
    <row r="2" spans="1:5" x14ac:dyDescent="0.3">
      <c r="A2" s="1" t="s">
        <v>1</v>
      </c>
      <c r="B2" s="23"/>
      <c r="C2" s="23"/>
      <c r="D2" s="23"/>
      <c r="E2" s="23"/>
    </row>
    <row r="3" spans="1:5" x14ac:dyDescent="0.3">
      <c r="A3" s="1" t="s">
        <v>2</v>
      </c>
      <c r="B3" s="23"/>
      <c r="C3" s="23"/>
      <c r="D3" s="23"/>
      <c r="E3" s="22" t="s">
        <v>3</v>
      </c>
    </row>
    <row r="5" spans="1:5" x14ac:dyDescent="0.3">
      <c r="A5" s="19" t="s">
        <v>4</v>
      </c>
      <c r="B5" s="23"/>
      <c r="C5" s="23"/>
      <c r="D5" s="23"/>
      <c r="E5" s="23"/>
    </row>
    <row r="7" spans="1:5" x14ac:dyDescent="0.3">
      <c r="A7" s="21" t="s">
        <v>91</v>
      </c>
      <c r="B7" s="24"/>
      <c r="C7" s="24"/>
      <c r="D7" s="24"/>
      <c r="E7" s="24"/>
    </row>
    <row r="9" spans="1:5" x14ac:dyDescent="0.3">
      <c r="A9" s="1" t="s">
        <v>5</v>
      </c>
      <c r="B9" s="23"/>
      <c r="C9" s="23"/>
      <c r="D9" s="23"/>
      <c r="E9" s="23"/>
    </row>
    <row r="10" spans="1:5" x14ac:dyDescent="0.3">
      <c r="A10" s="23" t="s">
        <v>6</v>
      </c>
      <c r="B10" s="23" t="s">
        <v>7</v>
      </c>
      <c r="C10" s="23"/>
      <c r="D10" s="23"/>
      <c r="E10" s="23"/>
    </row>
    <row r="11" spans="1:5" x14ac:dyDescent="0.3">
      <c r="A11" s="23" t="s">
        <v>8</v>
      </c>
      <c r="B11" s="23" t="s">
        <v>9</v>
      </c>
      <c r="C11" s="23"/>
      <c r="D11" s="23"/>
      <c r="E11" s="23"/>
    </row>
    <row r="12" spans="1:5" x14ac:dyDescent="0.3">
      <c r="A12" s="23" t="s">
        <v>10</v>
      </c>
      <c r="B12" s="23" t="s">
        <v>11</v>
      </c>
      <c r="C12" s="23"/>
      <c r="D12" s="23"/>
      <c r="E12" s="23"/>
    </row>
    <row r="13" spans="1:5" x14ac:dyDescent="0.3">
      <c r="A13" s="23" t="s">
        <v>12</v>
      </c>
      <c r="B13" s="23" t="s">
        <v>13</v>
      </c>
      <c r="C13" s="23"/>
      <c r="D13" s="23"/>
      <c r="E13" s="23"/>
    </row>
    <row r="14" spans="1:5" x14ac:dyDescent="0.3">
      <c r="A14" s="23" t="s">
        <v>14</v>
      </c>
      <c r="B14" s="23" t="s">
        <v>15</v>
      </c>
      <c r="C14" s="23"/>
      <c r="D14" s="23"/>
      <c r="E14" s="23"/>
    </row>
    <row r="16" spans="1:5" x14ac:dyDescent="0.3">
      <c r="A16" s="1" t="s">
        <v>16</v>
      </c>
      <c r="B16" s="23"/>
      <c r="C16" s="23"/>
      <c r="D16" s="23"/>
      <c r="E16" s="23"/>
    </row>
    <row r="17" spans="1:2" x14ac:dyDescent="0.3">
      <c r="A17" s="1" t="s">
        <v>17</v>
      </c>
      <c r="B17" s="23" t="s">
        <v>18</v>
      </c>
    </row>
    <row r="18" spans="1:2" x14ac:dyDescent="0.3">
      <c r="A18" s="23"/>
      <c r="B18" s="23" t="s">
        <v>19</v>
      </c>
    </row>
    <row r="20" spans="1:2" x14ac:dyDescent="0.3">
      <c r="A20" s="1" t="s">
        <v>20</v>
      </c>
      <c r="B20" s="23" t="s">
        <v>21</v>
      </c>
    </row>
    <row r="21" spans="1:2" x14ac:dyDescent="0.3">
      <c r="A21" s="23"/>
      <c r="B21" s="23" t="s">
        <v>22</v>
      </c>
    </row>
    <row r="22" spans="1:2" x14ac:dyDescent="0.3">
      <c r="A22" s="23"/>
      <c r="B22" s="23" t="s">
        <v>23</v>
      </c>
    </row>
    <row r="24" spans="1:2" x14ac:dyDescent="0.3">
      <c r="A24" s="23"/>
      <c r="B24" s="23" t="s">
        <v>24</v>
      </c>
    </row>
    <row r="25" spans="1:2" x14ac:dyDescent="0.3">
      <c r="A25" s="23"/>
      <c r="B25" s="23" t="s">
        <v>25</v>
      </c>
    </row>
    <row r="27" spans="1:2" x14ac:dyDescent="0.3">
      <c r="A27" s="1" t="s">
        <v>26</v>
      </c>
      <c r="B27" s="23" t="s">
        <v>27</v>
      </c>
    </row>
    <row r="28" spans="1:2" x14ac:dyDescent="0.3">
      <c r="A28" s="23"/>
      <c r="B28" s="23" t="s">
        <v>28</v>
      </c>
    </row>
    <row r="29" spans="1:2" x14ac:dyDescent="0.3">
      <c r="A29" s="23"/>
      <c r="B29" s="23" t="s">
        <v>29</v>
      </c>
    </row>
    <row r="30" spans="1:2" x14ac:dyDescent="0.3">
      <c r="A30" s="23"/>
      <c r="B30" s="23" t="s">
        <v>30</v>
      </c>
    </row>
    <row r="31" spans="1:2" x14ac:dyDescent="0.3">
      <c r="A31" s="23"/>
      <c r="B31" s="23" t="s">
        <v>31</v>
      </c>
    </row>
    <row r="33" spans="1:2" x14ac:dyDescent="0.3">
      <c r="A33" s="23"/>
      <c r="B33" s="23" t="s">
        <v>32</v>
      </c>
    </row>
    <row r="34" spans="1:2" x14ac:dyDescent="0.3">
      <c r="A34" s="23"/>
      <c r="B34" s="23" t="s">
        <v>33</v>
      </c>
    </row>
    <row r="35" spans="1:2" x14ac:dyDescent="0.3">
      <c r="A35" s="23"/>
      <c r="B35" s="23" t="s">
        <v>34</v>
      </c>
    </row>
    <row r="36" spans="1:2" x14ac:dyDescent="0.3">
      <c r="A36" s="23"/>
      <c r="B36" s="23" t="s">
        <v>35</v>
      </c>
    </row>
    <row r="38" spans="1:2" x14ac:dyDescent="0.3">
      <c r="A38" s="23"/>
      <c r="B38" s="23" t="s">
        <v>36</v>
      </c>
    </row>
    <row r="39" spans="1:2" x14ac:dyDescent="0.3">
      <c r="A39" s="23"/>
      <c r="B39" s="23" t="s">
        <v>37</v>
      </c>
    </row>
    <row r="41" spans="1:2" x14ac:dyDescent="0.3">
      <c r="A41" s="1" t="s">
        <v>38</v>
      </c>
      <c r="B41" s="23" t="s">
        <v>39</v>
      </c>
    </row>
    <row r="42" spans="1:2" x14ac:dyDescent="0.3">
      <c r="A42" s="23"/>
      <c r="B42" s="23" t="s">
        <v>40</v>
      </c>
    </row>
    <row r="43" spans="1:2" x14ac:dyDescent="0.3">
      <c r="A43" s="23"/>
      <c r="B43" s="23" t="s">
        <v>41</v>
      </c>
    </row>
    <row r="44" spans="1:2" x14ac:dyDescent="0.3">
      <c r="A44" s="23"/>
      <c r="B44" s="23" t="s">
        <v>42</v>
      </c>
    </row>
    <row r="45" spans="1:2" x14ac:dyDescent="0.3">
      <c r="A45" s="23"/>
      <c r="B45" s="23" t="s">
        <v>43</v>
      </c>
    </row>
    <row r="46" spans="1:2" x14ac:dyDescent="0.3">
      <c r="A46" s="23"/>
      <c r="B46" s="23" t="s">
        <v>44</v>
      </c>
    </row>
    <row r="48" spans="1:2" x14ac:dyDescent="0.3">
      <c r="A48" s="1"/>
      <c r="B48" s="23"/>
    </row>
  </sheetData>
  <hyperlinks>
    <hyperlink ref="E3" r:id="rId1" xr:uid="{E0DB601D-C666-4543-BD30-48D836C9D70E}"/>
  </hyperlink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9233A1-1C24-4789-9970-8D704A41961A}">
  <dimension ref="A1:AU100"/>
  <sheetViews>
    <sheetView tabSelected="1" zoomScaleNormal="100" workbookViewId="0">
      <pane xSplit="1" ySplit="4" topLeftCell="AO5" activePane="bottomRight" state="frozen"/>
      <selection pane="topRight" activeCell="B1" sqref="B1"/>
      <selection pane="bottomLeft" activeCell="A5" sqref="A5"/>
      <selection pane="bottomRight" activeCell="AO4" sqref="AO4"/>
    </sheetView>
  </sheetViews>
  <sheetFormatPr defaultColWidth="8.7265625" defaultRowHeight="12" x14ac:dyDescent="0.3"/>
  <cols>
    <col min="1" max="1" width="27.54296875" style="4" customWidth="1"/>
    <col min="2" max="30" width="8.81640625" style="2"/>
    <col min="31" max="45" width="8.81640625" style="3"/>
    <col min="46" max="47" width="8.7265625" style="3"/>
    <col min="48" max="16384" width="8.7265625" style="4"/>
  </cols>
  <sheetData>
    <row r="1" spans="1:47" x14ac:dyDescent="0.3">
      <c r="A1" s="1" t="s">
        <v>73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6"/>
      <c r="AF1" s="26"/>
      <c r="AG1" s="26"/>
      <c r="AH1" s="26"/>
      <c r="AI1" s="26"/>
      <c r="AJ1" s="26"/>
      <c r="AK1" s="26"/>
      <c r="AL1" s="26"/>
      <c r="AM1" s="26"/>
      <c r="AN1" s="26"/>
      <c r="AO1" s="26"/>
      <c r="AP1" s="26"/>
      <c r="AQ1" s="26"/>
      <c r="AR1" s="26"/>
      <c r="AS1" s="26"/>
      <c r="AT1" s="26"/>
      <c r="AU1" s="26"/>
    </row>
    <row r="2" spans="1:47" x14ac:dyDescent="0.3">
      <c r="A2" s="21" t="s">
        <v>92</v>
      </c>
      <c r="B2" s="21"/>
      <c r="C2" s="21"/>
      <c r="D2" s="21"/>
      <c r="E2" s="21"/>
      <c r="F2" s="25"/>
      <c r="G2" s="7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7"/>
      <c r="W2" s="25"/>
      <c r="X2" s="25"/>
      <c r="Y2" s="25"/>
      <c r="Z2" s="7"/>
      <c r="AA2" s="7"/>
      <c r="AB2" s="25"/>
      <c r="AC2" s="25"/>
      <c r="AD2" s="25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</row>
    <row r="3" spans="1:47" x14ac:dyDescent="0.3">
      <c r="A3" s="23"/>
      <c r="B3" s="6" t="s">
        <v>45</v>
      </c>
      <c r="C3" s="25"/>
      <c r="D3" s="25"/>
      <c r="E3" s="25"/>
      <c r="F3" s="25"/>
      <c r="G3" s="6" t="s">
        <v>45</v>
      </c>
      <c r="H3" s="25"/>
      <c r="I3" s="25"/>
      <c r="J3" s="25"/>
      <c r="K3" s="25"/>
      <c r="L3" s="25"/>
      <c r="M3" s="25"/>
      <c r="N3" s="25"/>
      <c r="O3" s="6" t="s">
        <v>45</v>
      </c>
      <c r="P3" s="25"/>
      <c r="Q3" s="25"/>
      <c r="R3" s="25"/>
      <c r="S3" s="25"/>
      <c r="T3" s="25"/>
      <c r="U3" s="25"/>
      <c r="V3" s="6" t="s">
        <v>45</v>
      </c>
      <c r="W3" s="25"/>
      <c r="X3" s="25"/>
      <c r="Y3" s="25"/>
      <c r="Z3" s="6" t="s">
        <v>45</v>
      </c>
      <c r="AA3" s="7"/>
      <c r="AB3" s="25"/>
      <c r="AC3" s="7"/>
      <c r="AD3" s="25"/>
      <c r="AE3" s="8" t="s">
        <v>46</v>
      </c>
      <c r="AF3" s="9"/>
      <c r="AG3" s="9"/>
      <c r="AH3" s="9"/>
      <c r="AI3" s="9"/>
      <c r="AJ3" s="8"/>
      <c r="AK3" s="8" t="s">
        <v>46</v>
      </c>
      <c r="AL3" s="26"/>
      <c r="AM3" s="26"/>
      <c r="AN3" s="26"/>
      <c r="AO3" s="26"/>
      <c r="AP3" s="26"/>
      <c r="AQ3" s="26"/>
      <c r="AR3" s="8" t="s">
        <v>46</v>
      </c>
      <c r="AS3" s="26"/>
      <c r="AT3" s="26"/>
      <c r="AU3" s="26"/>
    </row>
    <row r="4" spans="1:47" s="1" customFormat="1" x14ac:dyDescent="0.3">
      <c r="A4" s="1" t="s">
        <v>47</v>
      </c>
      <c r="B4" s="10">
        <f t="shared" ref="B4:X4" si="0">C4-1</f>
        <v>1980</v>
      </c>
      <c r="C4" s="10">
        <f t="shared" si="0"/>
        <v>1981</v>
      </c>
      <c r="D4" s="10">
        <f t="shared" si="0"/>
        <v>1982</v>
      </c>
      <c r="E4" s="10">
        <f t="shared" si="0"/>
        <v>1983</v>
      </c>
      <c r="F4" s="10">
        <f t="shared" si="0"/>
        <v>1984</v>
      </c>
      <c r="G4" s="10">
        <f t="shared" si="0"/>
        <v>1985</v>
      </c>
      <c r="H4" s="10">
        <f t="shared" si="0"/>
        <v>1986</v>
      </c>
      <c r="I4" s="10">
        <f t="shared" si="0"/>
        <v>1987</v>
      </c>
      <c r="J4" s="10">
        <f t="shared" si="0"/>
        <v>1988</v>
      </c>
      <c r="K4" s="10">
        <f t="shared" si="0"/>
        <v>1989</v>
      </c>
      <c r="L4" s="10">
        <f t="shared" si="0"/>
        <v>1990</v>
      </c>
      <c r="M4" s="10">
        <f t="shared" si="0"/>
        <v>1991</v>
      </c>
      <c r="N4" s="10">
        <f t="shared" si="0"/>
        <v>1992</v>
      </c>
      <c r="O4" s="10">
        <f t="shared" si="0"/>
        <v>1993</v>
      </c>
      <c r="P4" s="10">
        <f t="shared" si="0"/>
        <v>1994</v>
      </c>
      <c r="Q4" s="10">
        <f t="shared" si="0"/>
        <v>1995</v>
      </c>
      <c r="R4" s="10">
        <f t="shared" si="0"/>
        <v>1996</v>
      </c>
      <c r="S4" s="10">
        <f t="shared" si="0"/>
        <v>1997</v>
      </c>
      <c r="T4" s="10">
        <f t="shared" si="0"/>
        <v>1998</v>
      </c>
      <c r="U4" s="10">
        <f t="shared" si="0"/>
        <v>1999</v>
      </c>
      <c r="V4" s="10">
        <f t="shared" si="0"/>
        <v>2000</v>
      </c>
      <c r="W4" s="10">
        <f t="shared" si="0"/>
        <v>2001</v>
      </c>
      <c r="X4" s="10">
        <f t="shared" si="0"/>
        <v>2002</v>
      </c>
      <c r="Y4" s="10">
        <f>Z4-1</f>
        <v>2003</v>
      </c>
      <c r="Z4" s="10">
        <v>2004</v>
      </c>
      <c r="AA4" s="10">
        <v>2005</v>
      </c>
      <c r="AB4" s="10">
        <v>2006</v>
      </c>
      <c r="AC4" s="10">
        <v>2007</v>
      </c>
      <c r="AD4" s="10">
        <v>2008</v>
      </c>
      <c r="AE4" s="11">
        <v>2009</v>
      </c>
      <c r="AF4" s="11">
        <v>2010</v>
      </c>
      <c r="AG4" s="11">
        <v>2011</v>
      </c>
      <c r="AH4" s="11">
        <v>2012</v>
      </c>
      <c r="AI4" s="11">
        <v>2013</v>
      </c>
      <c r="AJ4" s="11">
        <f>AI4+1</f>
        <v>2014</v>
      </c>
      <c r="AK4" s="11">
        <f>AJ4+1</f>
        <v>2015</v>
      </c>
      <c r="AL4" s="11">
        <f>AK4+1</f>
        <v>2016</v>
      </c>
      <c r="AM4" s="11">
        <f>AL4+1</f>
        <v>2017</v>
      </c>
      <c r="AN4" s="11">
        <f>AM4+1</f>
        <v>2018</v>
      </c>
      <c r="AO4" s="11">
        <v>2019</v>
      </c>
      <c r="AP4" s="11">
        <v>2020</v>
      </c>
      <c r="AQ4" s="11">
        <v>2021</v>
      </c>
      <c r="AR4" s="11">
        <v>2022</v>
      </c>
      <c r="AS4" s="11">
        <v>2023</v>
      </c>
      <c r="AT4" s="11">
        <v>2024</v>
      </c>
      <c r="AU4" s="11">
        <v>2025</v>
      </c>
    </row>
    <row r="5" spans="1:47" x14ac:dyDescent="0.3">
      <c r="A5" s="1" t="s">
        <v>74</v>
      </c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  <c r="Y5" s="27"/>
      <c r="Z5" s="27"/>
      <c r="AA5" s="27"/>
      <c r="AB5" s="27"/>
      <c r="AC5" s="27"/>
      <c r="AD5" s="27"/>
      <c r="AE5" s="28"/>
      <c r="AF5" s="28"/>
      <c r="AG5" s="28"/>
      <c r="AH5" s="28"/>
      <c r="AI5" s="28"/>
      <c r="AJ5" s="28"/>
      <c r="AK5" s="28"/>
      <c r="AL5" s="28"/>
      <c r="AM5" s="28"/>
      <c r="AN5" s="28"/>
      <c r="AO5" s="28"/>
      <c r="AP5" s="28"/>
      <c r="AQ5" s="28"/>
      <c r="AR5" s="28"/>
      <c r="AS5" s="28"/>
      <c r="AT5" s="28"/>
      <c r="AU5" s="28"/>
    </row>
    <row r="6" spans="1:47" x14ac:dyDescent="0.3">
      <c r="A6" s="23" t="s">
        <v>48</v>
      </c>
      <c r="B6" s="27">
        <v>870</v>
      </c>
      <c r="C6" s="27">
        <v>910</v>
      </c>
      <c r="D6" s="27">
        <v>820</v>
      </c>
      <c r="E6" s="27">
        <v>790</v>
      </c>
      <c r="F6" s="27">
        <v>980</v>
      </c>
      <c r="G6" s="27">
        <v>1010</v>
      </c>
      <c r="H6" s="27">
        <v>1040</v>
      </c>
      <c r="I6" s="27">
        <v>1090</v>
      </c>
      <c r="J6" s="27">
        <v>1105</v>
      </c>
      <c r="K6" s="27">
        <v>1150</v>
      </c>
      <c r="L6" s="27">
        <v>1230</v>
      </c>
      <c r="M6" s="27">
        <v>1270</v>
      </c>
      <c r="N6" s="27">
        <v>1260</v>
      </c>
      <c r="O6" s="27">
        <v>1395</v>
      </c>
      <c r="P6" s="27">
        <v>1500</v>
      </c>
      <c r="Q6" s="27">
        <v>1600</v>
      </c>
      <c r="R6" s="27">
        <v>1690</v>
      </c>
      <c r="S6" s="27">
        <v>1810</v>
      </c>
      <c r="T6" s="27">
        <v>1820</v>
      </c>
      <c r="U6" s="27">
        <v>1870</v>
      </c>
      <c r="V6" s="27">
        <v>1860</v>
      </c>
      <c r="W6" s="27">
        <v>2010</v>
      </c>
      <c r="X6" s="27">
        <v>2160</v>
      </c>
      <c r="Y6" s="27">
        <v>2320</v>
      </c>
      <c r="Z6" s="27">
        <v>2480</v>
      </c>
      <c r="AA6" s="27">
        <v>2605</v>
      </c>
      <c r="AB6" s="27">
        <v>2775</v>
      </c>
      <c r="AC6" s="27">
        <v>2765</v>
      </c>
      <c r="AD6" s="27">
        <v>2430</v>
      </c>
      <c r="AE6" s="28">
        <v>2370</v>
      </c>
      <c r="AF6" s="28">
        <v>2640</v>
      </c>
      <c r="AG6" s="28">
        <v>2560</v>
      </c>
      <c r="AH6" s="28">
        <v>2359</v>
      </c>
      <c r="AI6" s="28">
        <v>2465</v>
      </c>
      <c r="AJ6" s="28">
        <v>2126</v>
      </c>
      <c r="AK6" s="28">
        <v>2683</v>
      </c>
      <c r="AL6" s="28">
        <v>2570</v>
      </c>
      <c r="AM6" s="28">
        <v>2547</v>
      </c>
      <c r="AN6" s="28">
        <v>2543</v>
      </c>
      <c r="AO6" s="28">
        <v>2571</v>
      </c>
      <c r="AP6" s="28">
        <v>1975</v>
      </c>
      <c r="AQ6" s="28">
        <v>2645</v>
      </c>
      <c r="AR6" s="28">
        <v>2288</v>
      </c>
      <c r="AS6" s="28">
        <v>2360</v>
      </c>
      <c r="AT6" s="28">
        <v>2420</v>
      </c>
      <c r="AU6" s="28">
        <v>2267</v>
      </c>
    </row>
    <row r="7" spans="1:47" x14ac:dyDescent="0.3">
      <c r="A7" s="23" t="s">
        <v>75</v>
      </c>
      <c r="B7" s="27">
        <v>1240</v>
      </c>
      <c r="C7" s="27">
        <v>1430</v>
      </c>
      <c r="D7" s="27">
        <v>1550</v>
      </c>
      <c r="E7" s="27">
        <v>1560</v>
      </c>
      <c r="F7" s="27">
        <v>1700</v>
      </c>
      <c r="G7" s="27">
        <v>1440</v>
      </c>
      <c r="H7" s="27">
        <v>1600</v>
      </c>
      <c r="I7" s="27">
        <v>1790</v>
      </c>
      <c r="J7" s="27">
        <v>1770</v>
      </c>
      <c r="K7" s="27">
        <v>1650</v>
      </c>
      <c r="L7" s="27">
        <v>1870</v>
      </c>
      <c r="M7" s="27">
        <v>2150</v>
      </c>
      <c r="N7" s="27">
        <v>2100</v>
      </c>
      <c r="O7" s="27">
        <v>2400</v>
      </c>
      <c r="P7" s="27">
        <v>3300</v>
      </c>
      <c r="Q7" s="27">
        <v>4200</v>
      </c>
      <c r="R7" s="27">
        <v>5600</v>
      </c>
      <c r="S7" s="27">
        <v>4800</v>
      </c>
      <c r="T7" s="27">
        <v>5800</v>
      </c>
      <c r="U7" s="27">
        <v>5400</v>
      </c>
      <c r="V7" s="29"/>
      <c r="W7" s="29"/>
      <c r="X7" s="29"/>
      <c r="Y7" s="29"/>
      <c r="Z7" s="29"/>
      <c r="AA7" s="29"/>
      <c r="AB7" s="29"/>
      <c r="AC7" s="29"/>
      <c r="AD7" s="29"/>
      <c r="AE7" s="31"/>
      <c r="AF7" s="31"/>
      <c r="AG7" s="31"/>
      <c r="AH7" s="31"/>
      <c r="AI7" s="31"/>
      <c r="AJ7" s="31"/>
      <c r="AK7" s="31"/>
      <c r="AL7" s="31"/>
      <c r="AM7" s="31"/>
      <c r="AN7" s="31"/>
      <c r="AO7" s="31"/>
      <c r="AP7" s="31"/>
      <c r="AQ7" s="31"/>
      <c r="AR7" s="31"/>
      <c r="AS7" s="31"/>
      <c r="AT7" s="31"/>
      <c r="AU7" s="31"/>
    </row>
    <row r="8" spans="1:47" x14ac:dyDescent="0.3">
      <c r="A8" s="23" t="s">
        <v>76</v>
      </c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27">
        <v>5200</v>
      </c>
      <c r="W8" s="27">
        <v>4340</v>
      </c>
      <c r="X8" s="27">
        <v>1930</v>
      </c>
      <c r="Y8" s="27">
        <v>2950</v>
      </c>
      <c r="Z8" s="27">
        <v>4800</v>
      </c>
      <c r="AA8" s="27">
        <v>3135</v>
      </c>
      <c r="AB8" s="27">
        <v>3220</v>
      </c>
      <c r="AC8" s="27">
        <v>3050</v>
      </c>
      <c r="AD8" s="27">
        <v>2700</v>
      </c>
      <c r="AE8" s="28">
        <v>2675</v>
      </c>
      <c r="AF8" s="28">
        <v>2720</v>
      </c>
      <c r="AG8" s="28">
        <v>2705</v>
      </c>
      <c r="AH8" s="28">
        <v>2627</v>
      </c>
      <c r="AI8" s="31">
        <v>2528</v>
      </c>
      <c r="AJ8" s="31">
        <v>2589</v>
      </c>
      <c r="AK8" s="31">
        <v>2434</v>
      </c>
      <c r="AL8" s="31">
        <v>2781</v>
      </c>
      <c r="AM8" s="31">
        <v>2452</v>
      </c>
      <c r="AN8" s="31">
        <v>2976</v>
      </c>
      <c r="AO8" s="31">
        <v>2987</v>
      </c>
      <c r="AP8" s="31">
        <v>2636</v>
      </c>
      <c r="AQ8" s="31">
        <v>2689</v>
      </c>
      <c r="AR8" s="31">
        <v>2200</v>
      </c>
      <c r="AS8" s="31">
        <v>2700</v>
      </c>
      <c r="AT8" s="31">
        <v>2750</v>
      </c>
      <c r="AU8" s="31">
        <v>2730</v>
      </c>
    </row>
    <row r="9" spans="1:47" x14ac:dyDescent="0.3">
      <c r="A9" s="23" t="s">
        <v>77</v>
      </c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  <c r="Z9" s="29"/>
      <c r="AA9" s="27">
        <v>1485</v>
      </c>
      <c r="AB9" s="27">
        <v>700</v>
      </c>
      <c r="AC9" s="27">
        <v>1490</v>
      </c>
      <c r="AD9" s="27">
        <v>960</v>
      </c>
      <c r="AE9" s="28">
        <v>960</v>
      </c>
      <c r="AF9" s="28">
        <v>1000</v>
      </c>
      <c r="AG9" s="28">
        <v>775</v>
      </c>
      <c r="AH9" s="28">
        <v>260</v>
      </c>
      <c r="AI9" s="31">
        <v>100</v>
      </c>
      <c r="AJ9" s="31"/>
      <c r="AK9" s="31"/>
      <c r="AL9" s="31"/>
      <c r="AM9" s="31"/>
      <c r="AN9" s="31"/>
      <c r="AO9" s="31"/>
      <c r="AP9" s="31"/>
      <c r="AQ9" s="31"/>
      <c r="AR9" s="31"/>
      <c r="AS9" s="31"/>
      <c r="AT9" s="31"/>
      <c r="AU9" s="31"/>
    </row>
    <row r="10" spans="1:47" x14ac:dyDescent="0.3">
      <c r="A10" s="23" t="s">
        <v>49</v>
      </c>
      <c r="B10" s="27">
        <v>170</v>
      </c>
      <c r="C10" s="27">
        <v>160</v>
      </c>
      <c r="D10" s="27">
        <v>160</v>
      </c>
      <c r="E10" s="27">
        <v>110</v>
      </c>
      <c r="F10" s="27">
        <v>190</v>
      </c>
      <c r="G10" s="27">
        <v>190</v>
      </c>
      <c r="H10" s="27">
        <v>190</v>
      </c>
      <c r="I10" s="27">
        <v>190</v>
      </c>
      <c r="J10" s="27">
        <v>370</v>
      </c>
      <c r="K10" s="27">
        <v>375</v>
      </c>
      <c r="L10" s="27">
        <v>370</v>
      </c>
      <c r="M10" s="27">
        <v>420</v>
      </c>
      <c r="N10" s="27">
        <v>450</v>
      </c>
      <c r="O10" s="27">
        <v>415</v>
      </c>
      <c r="P10" s="27">
        <v>410</v>
      </c>
      <c r="Q10" s="27">
        <v>470</v>
      </c>
      <c r="R10" s="27">
        <v>455</v>
      </c>
      <c r="S10" s="27">
        <v>545</v>
      </c>
      <c r="T10" s="27">
        <v>660</v>
      </c>
      <c r="U10" s="27">
        <v>630</v>
      </c>
      <c r="V10" s="27">
        <v>635</v>
      </c>
      <c r="W10" s="27">
        <v>850</v>
      </c>
      <c r="X10" s="27">
        <v>990</v>
      </c>
      <c r="Y10" s="27">
        <v>935</v>
      </c>
      <c r="Z10" s="27">
        <v>1035</v>
      </c>
      <c r="AA10" s="27">
        <v>910</v>
      </c>
      <c r="AB10" s="27">
        <v>985</v>
      </c>
      <c r="AC10" s="27">
        <v>990</v>
      </c>
      <c r="AD10" s="27">
        <v>910</v>
      </c>
      <c r="AE10" s="28">
        <v>755</v>
      </c>
      <c r="AF10" s="28">
        <v>590</v>
      </c>
      <c r="AG10" s="28">
        <v>900</v>
      </c>
      <c r="AH10" s="28">
        <v>811</v>
      </c>
      <c r="AI10" s="28">
        <v>824</v>
      </c>
      <c r="AJ10" s="28">
        <v>891</v>
      </c>
      <c r="AK10" s="28">
        <v>874</v>
      </c>
      <c r="AL10" s="28">
        <v>917</v>
      </c>
      <c r="AM10" s="28">
        <v>956</v>
      </c>
      <c r="AN10" s="28">
        <v>1035</v>
      </c>
      <c r="AO10" s="28">
        <v>1042</v>
      </c>
      <c r="AP10" s="28">
        <v>990</v>
      </c>
      <c r="AQ10" s="28">
        <v>908</v>
      </c>
      <c r="AR10" s="28">
        <v>832</v>
      </c>
      <c r="AS10" s="28">
        <v>863</v>
      </c>
      <c r="AT10" s="28">
        <v>814</v>
      </c>
      <c r="AU10" s="28">
        <v>685</v>
      </c>
    </row>
    <row r="11" spans="1:47" x14ac:dyDescent="0.3">
      <c r="A11" s="23" t="s">
        <v>50</v>
      </c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7">
        <v>125</v>
      </c>
      <c r="AB11" s="27">
        <v>135</v>
      </c>
      <c r="AC11" s="27">
        <v>135</v>
      </c>
      <c r="AD11" s="27">
        <v>140</v>
      </c>
      <c r="AE11" s="28">
        <v>180</v>
      </c>
      <c r="AF11" s="28">
        <v>220</v>
      </c>
      <c r="AG11" s="28">
        <v>265</v>
      </c>
      <c r="AH11" s="28">
        <v>266</v>
      </c>
      <c r="AI11" s="28">
        <v>322</v>
      </c>
      <c r="AJ11" s="28">
        <v>327</v>
      </c>
      <c r="AK11" s="28">
        <v>320</v>
      </c>
      <c r="AL11" s="28">
        <v>396</v>
      </c>
      <c r="AM11" s="28">
        <v>386</v>
      </c>
      <c r="AN11" s="28">
        <v>393</v>
      </c>
      <c r="AO11" s="28">
        <v>379</v>
      </c>
      <c r="AP11" s="28">
        <v>410</v>
      </c>
      <c r="AQ11" s="28">
        <v>392</v>
      </c>
      <c r="AR11" s="28">
        <v>409</v>
      </c>
      <c r="AS11" s="28">
        <v>427</v>
      </c>
      <c r="AT11" s="28">
        <v>419</v>
      </c>
      <c r="AU11" s="28">
        <v>435</v>
      </c>
    </row>
    <row r="12" spans="1:47" x14ac:dyDescent="0.3">
      <c r="A12" s="23" t="s">
        <v>51</v>
      </c>
      <c r="B12" s="27">
        <v>60</v>
      </c>
      <c r="C12" s="27">
        <v>70</v>
      </c>
      <c r="D12" s="27">
        <v>70</v>
      </c>
      <c r="E12" s="27">
        <v>80</v>
      </c>
      <c r="F12" s="27">
        <v>90</v>
      </c>
      <c r="G12" s="27">
        <v>90</v>
      </c>
      <c r="H12" s="27">
        <v>90</v>
      </c>
      <c r="I12" s="27">
        <v>90</v>
      </c>
      <c r="J12" s="27">
        <v>70</v>
      </c>
      <c r="K12" s="27">
        <v>60</v>
      </c>
      <c r="L12" s="27">
        <v>70</v>
      </c>
      <c r="M12" s="27">
        <v>70</v>
      </c>
      <c r="N12" s="27">
        <v>70</v>
      </c>
      <c r="O12" s="27">
        <v>70</v>
      </c>
      <c r="P12" s="27">
        <v>70</v>
      </c>
      <c r="Q12" s="27">
        <v>70</v>
      </c>
      <c r="R12" s="27">
        <v>95</v>
      </c>
      <c r="S12" s="27">
        <v>95</v>
      </c>
      <c r="T12" s="27">
        <v>120</v>
      </c>
      <c r="U12" s="27">
        <v>160</v>
      </c>
      <c r="V12" s="27">
        <v>105</v>
      </c>
      <c r="W12" s="27">
        <v>120</v>
      </c>
      <c r="X12" s="27">
        <v>170</v>
      </c>
      <c r="Y12" s="27">
        <v>245</v>
      </c>
      <c r="Z12" s="27">
        <v>265</v>
      </c>
      <c r="AA12" s="27">
        <v>145</v>
      </c>
      <c r="AB12" s="27">
        <v>135</v>
      </c>
      <c r="AC12" s="27">
        <v>150</v>
      </c>
      <c r="AD12" s="27">
        <v>170</v>
      </c>
      <c r="AE12" s="28">
        <v>160</v>
      </c>
      <c r="AF12" s="28">
        <v>185</v>
      </c>
      <c r="AG12" s="28">
        <v>155</v>
      </c>
      <c r="AH12" s="28">
        <v>162</v>
      </c>
      <c r="AI12" s="28">
        <v>152</v>
      </c>
      <c r="AJ12" s="28">
        <v>160</v>
      </c>
      <c r="AK12" s="28">
        <v>144</v>
      </c>
      <c r="AL12" s="28">
        <v>129</v>
      </c>
      <c r="AM12" s="28">
        <v>131</v>
      </c>
      <c r="AN12" s="28">
        <v>135</v>
      </c>
      <c r="AO12" s="28">
        <v>140</v>
      </c>
      <c r="AP12" s="28">
        <v>185</v>
      </c>
      <c r="AQ12" s="28">
        <v>212</v>
      </c>
      <c r="AR12" s="28">
        <v>235</v>
      </c>
      <c r="AS12" s="28">
        <v>247</v>
      </c>
      <c r="AT12" s="28">
        <v>251</v>
      </c>
      <c r="AU12" s="28">
        <v>255</v>
      </c>
    </row>
    <row r="13" spans="1:47" s="12" customFormat="1" x14ac:dyDescent="0.3">
      <c r="A13" s="12" t="s">
        <v>78</v>
      </c>
      <c r="B13" s="13">
        <f>SUM(B6:B12)</f>
        <v>2340</v>
      </c>
      <c r="C13" s="13">
        <f t="shared" ref="C13:AR13" si="1">SUM(C6:C12)</f>
        <v>2570</v>
      </c>
      <c r="D13" s="13">
        <f t="shared" si="1"/>
        <v>2600</v>
      </c>
      <c r="E13" s="13">
        <f t="shared" si="1"/>
        <v>2540</v>
      </c>
      <c r="F13" s="13">
        <f t="shared" si="1"/>
        <v>2960</v>
      </c>
      <c r="G13" s="13">
        <f t="shared" si="1"/>
        <v>2730</v>
      </c>
      <c r="H13" s="13">
        <f t="shared" si="1"/>
        <v>2920</v>
      </c>
      <c r="I13" s="13">
        <f t="shared" si="1"/>
        <v>3160</v>
      </c>
      <c r="J13" s="13">
        <f t="shared" si="1"/>
        <v>3315</v>
      </c>
      <c r="K13" s="13">
        <f t="shared" si="1"/>
        <v>3235</v>
      </c>
      <c r="L13" s="13">
        <f t="shared" si="1"/>
        <v>3540</v>
      </c>
      <c r="M13" s="13">
        <f t="shared" si="1"/>
        <v>3910</v>
      </c>
      <c r="N13" s="13">
        <f t="shared" si="1"/>
        <v>3880</v>
      </c>
      <c r="O13" s="13">
        <f t="shared" si="1"/>
        <v>4280</v>
      </c>
      <c r="P13" s="13">
        <f t="shared" si="1"/>
        <v>5280</v>
      </c>
      <c r="Q13" s="13">
        <f t="shared" si="1"/>
        <v>6340</v>
      </c>
      <c r="R13" s="13">
        <f t="shared" si="1"/>
        <v>7840</v>
      </c>
      <c r="S13" s="13">
        <f t="shared" si="1"/>
        <v>7250</v>
      </c>
      <c r="T13" s="13">
        <f t="shared" si="1"/>
        <v>8400</v>
      </c>
      <c r="U13" s="13">
        <f t="shared" si="1"/>
        <v>8060</v>
      </c>
      <c r="V13" s="13">
        <f t="shared" si="1"/>
        <v>7800</v>
      </c>
      <c r="W13" s="13">
        <f t="shared" si="1"/>
        <v>7320</v>
      </c>
      <c r="X13" s="13">
        <f t="shared" si="1"/>
        <v>5250</v>
      </c>
      <c r="Y13" s="13">
        <f t="shared" si="1"/>
        <v>6450</v>
      </c>
      <c r="Z13" s="13">
        <f t="shared" si="1"/>
        <v>8580</v>
      </c>
      <c r="AA13" s="13">
        <f t="shared" si="1"/>
        <v>8405</v>
      </c>
      <c r="AB13" s="13">
        <f t="shared" si="1"/>
        <v>7950</v>
      </c>
      <c r="AC13" s="13">
        <f t="shared" si="1"/>
        <v>8580</v>
      </c>
      <c r="AD13" s="13">
        <f t="shared" si="1"/>
        <v>7310</v>
      </c>
      <c r="AE13" s="14">
        <f t="shared" si="1"/>
        <v>7100</v>
      </c>
      <c r="AF13" s="14">
        <f t="shared" si="1"/>
        <v>7355</v>
      </c>
      <c r="AG13" s="14">
        <f t="shared" si="1"/>
        <v>7360</v>
      </c>
      <c r="AH13" s="14">
        <f t="shared" si="1"/>
        <v>6485</v>
      </c>
      <c r="AI13" s="14">
        <f t="shared" si="1"/>
        <v>6391</v>
      </c>
      <c r="AJ13" s="14">
        <f t="shared" si="1"/>
        <v>6093</v>
      </c>
      <c r="AK13" s="14">
        <f t="shared" si="1"/>
        <v>6455</v>
      </c>
      <c r="AL13" s="14">
        <f t="shared" si="1"/>
        <v>6793</v>
      </c>
      <c r="AM13" s="14">
        <f t="shared" si="1"/>
        <v>6472</v>
      </c>
      <c r="AN13" s="14">
        <f t="shared" si="1"/>
        <v>7082</v>
      </c>
      <c r="AO13" s="14">
        <f t="shared" si="1"/>
        <v>7119</v>
      </c>
      <c r="AP13" s="14">
        <f t="shared" si="1"/>
        <v>6196</v>
      </c>
      <c r="AQ13" s="14">
        <f t="shared" si="1"/>
        <v>6846</v>
      </c>
      <c r="AR13" s="14">
        <f t="shared" si="1"/>
        <v>5964</v>
      </c>
      <c r="AS13" s="14">
        <f t="shared" ref="AS13:AT13" si="2">SUM(AS6:AS12)</f>
        <v>6597</v>
      </c>
      <c r="AT13" s="14">
        <f t="shared" si="2"/>
        <v>6654</v>
      </c>
      <c r="AU13" s="14">
        <f t="shared" ref="AU13" si="3">SUM(AU6:AU12)</f>
        <v>6372</v>
      </c>
    </row>
    <row r="14" spans="1:47" x14ac:dyDescent="0.3">
      <c r="A14" s="23"/>
      <c r="B14" s="27"/>
      <c r="C14" s="27"/>
      <c r="D14" s="27"/>
      <c r="E14" s="27"/>
      <c r="F14" s="27"/>
      <c r="G14" s="27"/>
      <c r="H14" s="27"/>
      <c r="I14" s="27"/>
      <c r="J14" s="27"/>
      <c r="K14" s="27"/>
      <c r="L14" s="27"/>
      <c r="M14" s="27"/>
      <c r="N14" s="27"/>
      <c r="O14" s="27"/>
      <c r="P14" s="27"/>
      <c r="Q14" s="27"/>
      <c r="R14" s="27"/>
      <c r="S14" s="27"/>
      <c r="T14" s="27"/>
      <c r="U14" s="27"/>
      <c r="V14" s="27"/>
      <c r="W14" s="27"/>
      <c r="X14" s="27"/>
      <c r="Y14" s="27"/>
      <c r="Z14" s="27"/>
      <c r="AA14" s="27"/>
      <c r="AB14" s="27"/>
      <c r="AC14" s="27"/>
      <c r="AD14" s="27"/>
      <c r="AE14" s="28"/>
      <c r="AF14" s="28"/>
      <c r="AG14" s="28"/>
      <c r="AH14" s="28"/>
      <c r="AI14" s="28"/>
      <c r="AJ14" s="28"/>
      <c r="AK14" s="28"/>
      <c r="AL14" s="28"/>
      <c r="AM14" s="28"/>
      <c r="AN14" s="28"/>
      <c r="AO14" s="28"/>
      <c r="AP14" s="28"/>
      <c r="AQ14" s="28"/>
      <c r="AR14" s="28"/>
      <c r="AS14" s="28"/>
      <c r="AT14" s="28"/>
      <c r="AU14" s="28"/>
    </row>
    <row r="15" spans="1:47" x14ac:dyDescent="0.3">
      <c r="A15" s="1" t="s">
        <v>20</v>
      </c>
      <c r="B15" s="27"/>
      <c r="C15" s="27"/>
      <c r="D15" s="27"/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7"/>
      <c r="P15" s="27"/>
      <c r="Q15" s="27"/>
      <c r="R15" s="27"/>
      <c r="S15" s="27"/>
      <c r="T15" s="27"/>
      <c r="U15" s="27"/>
      <c r="V15" s="27"/>
      <c r="W15" s="27"/>
      <c r="X15" s="27"/>
      <c r="Y15" s="27"/>
      <c r="Z15" s="27"/>
      <c r="AA15" s="27"/>
      <c r="AB15" s="27"/>
      <c r="AC15" s="27"/>
      <c r="AD15" s="27"/>
      <c r="AE15" s="30"/>
      <c r="AF15" s="30"/>
      <c r="AG15" s="30"/>
      <c r="AH15" s="30"/>
      <c r="AI15" s="30"/>
      <c r="AJ15" s="30"/>
      <c r="AK15" s="30"/>
      <c r="AL15" s="30"/>
      <c r="AM15" s="30"/>
      <c r="AN15" s="30"/>
      <c r="AO15" s="30"/>
      <c r="AP15" s="30"/>
      <c r="AQ15" s="28"/>
      <c r="AR15" s="28"/>
      <c r="AS15" s="28"/>
      <c r="AT15" s="28"/>
      <c r="AU15" s="28"/>
    </row>
    <row r="16" spans="1:47" x14ac:dyDescent="0.3">
      <c r="A16" s="23" t="s">
        <v>52</v>
      </c>
      <c r="B16" s="27">
        <v>0</v>
      </c>
      <c r="C16" s="27">
        <v>0</v>
      </c>
      <c r="D16" s="27">
        <v>0</v>
      </c>
      <c r="E16" s="27">
        <v>0</v>
      </c>
      <c r="F16" s="27">
        <v>20</v>
      </c>
      <c r="G16" s="27">
        <v>30</v>
      </c>
      <c r="H16" s="27">
        <v>40</v>
      </c>
      <c r="I16" s="27">
        <v>50</v>
      </c>
      <c r="J16" s="27">
        <v>65</v>
      </c>
      <c r="K16" s="27">
        <v>70</v>
      </c>
      <c r="L16" s="27">
        <v>85</v>
      </c>
      <c r="M16" s="27">
        <v>85</v>
      </c>
      <c r="N16" s="27">
        <v>95</v>
      </c>
      <c r="O16" s="27">
        <v>100</v>
      </c>
      <c r="P16" s="27">
        <v>105</v>
      </c>
      <c r="Q16" s="27">
        <v>110</v>
      </c>
      <c r="R16" s="27">
        <v>145</v>
      </c>
      <c r="S16" s="27">
        <v>160</v>
      </c>
      <c r="T16" s="27">
        <v>175</v>
      </c>
      <c r="U16" s="27">
        <v>195</v>
      </c>
      <c r="V16" s="27">
        <v>230</v>
      </c>
      <c r="W16" s="27">
        <v>280</v>
      </c>
      <c r="X16" s="27">
        <v>370</v>
      </c>
      <c r="Y16" s="27">
        <v>410</v>
      </c>
      <c r="Z16" s="27">
        <v>530</v>
      </c>
      <c r="AA16" s="27">
        <v>625</v>
      </c>
      <c r="AB16" s="27">
        <v>805</v>
      </c>
      <c r="AC16" s="27">
        <v>1015</v>
      </c>
      <c r="AD16" s="27">
        <v>1140</v>
      </c>
      <c r="AE16" s="28">
        <v>965</v>
      </c>
      <c r="AF16" s="28">
        <v>1310</v>
      </c>
      <c r="AG16" s="28">
        <v>1695</v>
      </c>
      <c r="AH16" s="28">
        <v>1675</v>
      </c>
      <c r="AI16" s="28">
        <v>1837</v>
      </c>
      <c r="AJ16" s="28">
        <v>2077</v>
      </c>
      <c r="AK16" s="28">
        <v>1952</v>
      </c>
      <c r="AL16" s="28">
        <v>1986</v>
      </c>
      <c r="AM16" s="28">
        <v>2357</v>
      </c>
      <c r="AN16" s="28">
        <v>2624</v>
      </c>
      <c r="AO16" s="28">
        <v>2916</v>
      </c>
      <c r="AP16" s="28">
        <v>2689</v>
      </c>
      <c r="AQ16" s="28">
        <v>2886</v>
      </c>
      <c r="AR16" s="28">
        <v>2790</v>
      </c>
      <c r="AS16" s="28">
        <v>2389</v>
      </c>
      <c r="AT16" s="28">
        <v>2449</v>
      </c>
      <c r="AU16" s="28">
        <v>2565</v>
      </c>
    </row>
    <row r="17" spans="1:47" x14ac:dyDescent="0.3">
      <c r="A17" s="23" t="s">
        <v>53</v>
      </c>
      <c r="B17" s="27">
        <v>0</v>
      </c>
      <c r="C17" s="27">
        <v>0</v>
      </c>
      <c r="D17" s="27">
        <v>0</v>
      </c>
      <c r="E17" s="27">
        <v>0</v>
      </c>
      <c r="F17" s="27">
        <v>0</v>
      </c>
      <c r="G17" s="27">
        <v>0</v>
      </c>
      <c r="H17" s="27">
        <v>0</v>
      </c>
      <c r="I17" s="27">
        <v>0</v>
      </c>
      <c r="J17" s="27">
        <v>0</v>
      </c>
      <c r="K17" s="27">
        <v>0</v>
      </c>
      <c r="L17" s="27">
        <v>0</v>
      </c>
      <c r="M17" s="27">
        <v>0</v>
      </c>
      <c r="N17" s="27">
        <v>0</v>
      </c>
      <c r="O17" s="27">
        <v>0</v>
      </c>
      <c r="P17" s="27">
        <v>0</v>
      </c>
      <c r="Q17" s="27">
        <v>0</v>
      </c>
      <c r="R17" s="27">
        <v>0</v>
      </c>
      <c r="S17" s="27">
        <v>0</v>
      </c>
      <c r="T17" s="27">
        <v>0</v>
      </c>
      <c r="U17" s="27">
        <v>0</v>
      </c>
      <c r="V17" s="27">
        <v>0</v>
      </c>
      <c r="W17" s="27">
        <v>0</v>
      </c>
      <c r="X17" s="27">
        <v>0</v>
      </c>
      <c r="Y17" s="27">
        <v>0</v>
      </c>
      <c r="Z17" s="27">
        <v>0</v>
      </c>
      <c r="AA17" s="27">
        <v>305</v>
      </c>
      <c r="AB17" s="27">
        <v>290</v>
      </c>
      <c r="AC17" s="27">
        <v>315</v>
      </c>
      <c r="AD17" s="27">
        <v>345</v>
      </c>
      <c r="AE17" s="28">
        <v>395</v>
      </c>
      <c r="AF17" s="28">
        <v>440</v>
      </c>
      <c r="AG17" s="28">
        <v>480</v>
      </c>
      <c r="AH17" s="28">
        <v>443</v>
      </c>
      <c r="AI17" s="28">
        <v>463</v>
      </c>
      <c r="AJ17" s="28">
        <v>474</v>
      </c>
      <c r="AK17" s="28">
        <v>475</v>
      </c>
      <c r="AL17" s="28">
        <v>481</v>
      </c>
      <c r="AM17" s="28">
        <v>479</v>
      </c>
      <c r="AN17" s="28">
        <v>475</v>
      </c>
      <c r="AO17" s="28">
        <v>477</v>
      </c>
      <c r="AP17" s="28">
        <v>430</v>
      </c>
      <c r="AQ17" s="28">
        <v>444</v>
      </c>
      <c r="AR17" s="28">
        <v>457</v>
      </c>
      <c r="AS17" s="28">
        <v>466</v>
      </c>
      <c r="AT17" s="28">
        <v>481</v>
      </c>
      <c r="AU17" s="28">
        <v>483</v>
      </c>
    </row>
    <row r="18" spans="1:47" x14ac:dyDescent="0.3">
      <c r="A18" s="23" t="s">
        <v>54</v>
      </c>
      <c r="B18" s="27">
        <v>0</v>
      </c>
      <c r="C18" s="27">
        <v>0</v>
      </c>
      <c r="D18" s="27">
        <v>0</v>
      </c>
      <c r="E18" s="27">
        <v>0</v>
      </c>
      <c r="F18" s="27">
        <v>0</v>
      </c>
      <c r="G18" s="27">
        <v>0</v>
      </c>
      <c r="H18" s="27">
        <v>0</v>
      </c>
      <c r="I18" s="27">
        <v>0</v>
      </c>
      <c r="J18" s="27">
        <v>0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  <c r="U18" s="27">
        <v>0</v>
      </c>
      <c r="V18" s="27">
        <v>0</v>
      </c>
      <c r="W18" s="27">
        <v>0</v>
      </c>
      <c r="X18" s="27">
        <v>0</v>
      </c>
      <c r="Y18" s="27">
        <v>0</v>
      </c>
      <c r="Z18" s="27">
        <v>0</v>
      </c>
      <c r="AA18" s="27">
        <v>60</v>
      </c>
      <c r="AB18" s="27">
        <v>135</v>
      </c>
      <c r="AC18" s="27">
        <v>235</v>
      </c>
      <c r="AD18" s="27">
        <v>130</v>
      </c>
      <c r="AE18" s="28">
        <v>70</v>
      </c>
      <c r="AF18" s="28">
        <v>100</v>
      </c>
      <c r="AG18" s="28">
        <v>210</v>
      </c>
      <c r="AH18" s="28">
        <v>194</v>
      </c>
      <c r="AI18" s="28">
        <v>157</v>
      </c>
      <c r="AJ18" s="28">
        <v>89</v>
      </c>
      <c r="AK18" s="28">
        <v>46</v>
      </c>
      <c r="AL18" s="28">
        <v>21</v>
      </c>
      <c r="AM18" s="28">
        <v>21</v>
      </c>
      <c r="AN18" s="28">
        <v>12</v>
      </c>
      <c r="AO18" s="28">
        <v>12</v>
      </c>
      <c r="AP18" s="28">
        <v>9</v>
      </c>
      <c r="AQ18" s="28">
        <v>9</v>
      </c>
      <c r="AR18" s="28">
        <v>10</v>
      </c>
      <c r="AS18" s="28">
        <v>10</v>
      </c>
      <c r="AT18" s="28">
        <v>10</v>
      </c>
      <c r="AU18" s="28">
        <v>10</v>
      </c>
    </row>
    <row r="19" spans="1:47" s="20" customFormat="1" x14ac:dyDescent="0.3">
      <c r="A19" s="12" t="s">
        <v>55</v>
      </c>
      <c r="B19" s="13">
        <f>SUM(B16:B18)</f>
        <v>0</v>
      </c>
      <c r="C19" s="13">
        <f t="shared" ref="C19:AT19" si="4">SUM(C16:C18)</f>
        <v>0</v>
      </c>
      <c r="D19" s="13">
        <f t="shared" si="4"/>
        <v>0</v>
      </c>
      <c r="E19" s="13">
        <f t="shared" si="4"/>
        <v>0</v>
      </c>
      <c r="F19" s="13">
        <f t="shared" si="4"/>
        <v>20</v>
      </c>
      <c r="G19" s="13">
        <f t="shared" si="4"/>
        <v>30</v>
      </c>
      <c r="H19" s="13">
        <f t="shared" si="4"/>
        <v>40</v>
      </c>
      <c r="I19" s="13">
        <f t="shared" si="4"/>
        <v>50</v>
      </c>
      <c r="J19" s="13">
        <f t="shared" si="4"/>
        <v>65</v>
      </c>
      <c r="K19" s="13">
        <f t="shared" si="4"/>
        <v>70</v>
      </c>
      <c r="L19" s="13">
        <f t="shared" si="4"/>
        <v>85</v>
      </c>
      <c r="M19" s="13">
        <f t="shared" si="4"/>
        <v>85</v>
      </c>
      <c r="N19" s="13">
        <f t="shared" si="4"/>
        <v>95</v>
      </c>
      <c r="O19" s="13">
        <f t="shared" si="4"/>
        <v>100</v>
      </c>
      <c r="P19" s="13">
        <f t="shared" si="4"/>
        <v>105</v>
      </c>
      <c r="Q19" s="13">
        <f t="shared" si="4"/>
        <v>110</v>
      </c>
      <c r="R19" s="13">
        <f t="shared" si="4"/>
        <v>145</v>
      </c>
      <c r="S19" s="13">
        <f t="shared" si="4"/>
        <v>160</v>
      </c>
      <c r="T19" s="13">
        <f t="shared" si="4"/>
        <v>175</v>
      </c>
      <c r="U19" s="13">
        <f t="shared" si="4"/>
        <v>195</v>
      </c>
      <c r="V19" s="13">
        <f t="shared" si="4"/>
        <v>230</v>
      </c>
      <c r="W19" s="13">
        <f t="shared" si="4"/>
        <v>280</v>
      </c>
      <c r="X19" s="13">
        <f t="shared" si="4"/>
        <v>370</v>
      </c>
      <c r="Y19" s="13">
        <f t="shared" si="4"/>
        <v>410</v>
      </c>
      <c r="Z19" s="13">
        <f t="shared" si="4"/>
        <v>530</v>
      </c>
      <c r="AA19" s="13">
        <f t="shared" si="4"/>
        <v>990</v>
      </c>
      <c r="AB19" s="13">
        <f t="shared" si="4"/>
        <v>1230</v>
      </c>
      <c r="AC19" s="13">
        <f t="shared" si="4"/>
        <v>1565</v>
      </c>
      <c r="AD19" s="13">
        <f t="shared" si="4"/>
        <v>1615</v>
      </c>
      <c r="AE19" s="14">
        <f t="shared" si="4"/>
        <v>1430</v>
      </c>
      <c r="AF19" s="14">
        <f t="shared" si="4"/>
        <v>1850</v>
      </c>
      <c r="AG19" s="14">
        <f t="shared" si="4"/>
        <v>2385</v>
      </c>
      <c r="AH19" s="14">
        <f t="shared" si="4"/>
        <v>2312</v>
      </c>
      <c r="AI19" s="14">
        <f t="shared" si="4"/>
        <v>2457</v>
      </c>
      <c r="AJ19" s="14">
        <f t="shared" si="4"/>
        <v>2640</v>
      </c>
      <c r="AK19" s="14">
        <f t="shared" si="4"/>
        <v>2473</v>
      </c>
      <c r="AL19" s="14">
        <f t="shared" si="4"/>
        <v>2488</v>
      </c>
      <c r="AM19" s="14">
        <f t="shared" si="4"/>
        <v>2857</v>
      </c>
      <c r="AN19" s="14">
        <f t="shared" si="4"/>
        <v>3111</v>
      </c>
      <c r="AO19" s="14">
        <f t="shared" si="4"/>
        <v>3405</v>
      </c>
      <c r="AP19" s="14">
        <f t="shared" si="4"/>
        <v>3128</v>
      </c>
      <c r="AQ19" s="14">
        <f t="shared" si="4"/>
        <v>3339</v>
      </c>
      <c r="AR19" s="14">
        <f t="shared" si="4"/>
        <v>3257</v>
      </c>
      <c r="AS19" s="14">
        <f t="shared" si="4"/>
        <v>2865</v>
      </c>
      <c r="AT19" s="14">
        <f t="shared" si="4"/>
        <v>2940</v>
      </c>
      <c r="AU19" s="14">
        <f t="shared" ref="AU19" si="5">SUM(AU16:AU18)</f>
        <v>3058</v>
      </c>
    </row>
    <row r="20" spans="1:47" x14ac:dyDescent="0.3">
      <c r="A20" s="23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  <c r="AE20" s="28"/>
      <c r="AF20" s="28"/>
      <c r="AG20" s="28"/>
      <c r="AH20" s="28"/>
      <c r="AI20" s="28"/>
      <c r="AJ20" s="28"/>
      <c r="AK20" s="28"/>
      <c r="AL20" s="28"/>
      <c r="AM20" s="28"/>
      <c r="AN20" s="28"/>
      <c r="AO20" s="28"/>
      <c r="AP20" s="28"/>
      <c r="AQ20" s="28"/>
      <c r="AR20" s="28"/>
      <c r="AS20" s="28"/>
      <c r="AT20" s="28"/>
      <c r="AU20" s="28"/>
    </row>
    <row r="21" spans="1:47" x14ac:dyDescent="0.3">
      <c r="A21" s="1" t="s">
        <v>56</v>
      </c>
      <c r="B21" s="15">
        <f t="shared" ref="B21:AT21" si="6">B19+B13</f>
        <v>2340</v>
      </c>
      <c r="C21" s="15">
        <f t="shared" si="6"/>
        <v>2570</v>
      </c>
      <c r="D21" s="15">
        <f t="shared" si="6"/>
        <v>2600</v>
      </c>
      <c r="E21" s="15">
        <f t="shared" si="6"/>
        <v>2540</v>
      </c>
      <c r="F21" s="15">
        <f t="shared" si="6"/>
        <v>2980</v>
      </c>
      <c r="G21" s="15">
        <f t="shared" si="6"/>
        <v>2760</v>
      </c>
      <c r="H21" s="15">
        <f t="shared" si="6"/>
        <v>2960</v>
      </c>
      <c r="I21" s="15">
        <f t="shared" si="6"/>
        <v>3210</v>
      </c>
      <c r="J21" s="15">
        <f t="shared" si="6"/>
        <v>3380</v>
      </c>
      <c r="K21" s="15">
        <f t="shared" si="6"/>
        <v>3305</v>
      </c>
      <c r="L21" s="15">
        <f t="shared" si="6"/>
        <v>3625</v>
      </c>
      <c r="M21" s="15">
        <f t="shared" si="6"/>
        <v>3995</v>
      </c>
      <c r="N21" s="15">
        <f t="shared" si="6"/>
        <v>3975</v>
      </c>
      <c r="O21" s="15">
        <f t="shared" si="6"/>
        <v>4380</v>
      </c>
      <c r="P21" s="15">
        <f t="shared" si="6"/>
        <v>5385</v>
      </c>
      <c r="Q21" s="15">
        <f t="shared" si="6"/>
        <v>6450</v>
      </c>
      <c r="R21" s="15">
        <f t="shared" si="6"/>
        <v>7985</v>
      </c>
      <c r="S21" s="15">
        <f t="shared" si="6"/>
        <v>7410</v>
      </c>
      <c r="T21" s="15">
        <f t="shared" si="6"/>
        <v>8575</v>
      </c>
      <c r="U21" s="15">
        <f t="shared" si="6"/>
        <v>8255</v>
      </c>
      <c r="V21" s="15">
        <f t="shared" si="6"/>
        <v>8030</v>
      </c>
      <c r="W21" s="15">
        <f t="shared" si="6"/>
        <v>7600</v>
      </c>
      <c r="X21" s="15">
        <f t="shared" si="6"/>
        <v>5620</v>
      </c>
      <c r="Y21" s="15">
        <f t="shared" si="6"/>
        <v>6860</v>
      </c>
      <c r="Z21" s="15">
        <f t="shared" si="6"/>
        <v>9110</v>
      </c>
      <c r="AA21" s="15">
        <f t="shared" si="6"/>
        <v>9395</v>
      </c>
      <c r="AB21" s="15">
        <f t="shared" si="6"/>
        <v>9180</v>
      </c>
      <c r="AC21" s="15">
        <f t="shared" si="6"/>
        <v>10145</v>
      </c>
      <c r="AD21" s="15">
        <f t="shared" si="6"/>
        <v>8925</v>
      </c>
      <c r="AE21" s="16">
        <f t="shared" si="6"/>
        <v>8530</v>
      </c>
      <c r="AF21" s="16">
        <f t="shared" si="6"/>
        <v>9205</v>
      </c>
      <c r="AG21" s="16">
        <f t="shared" si="6"/>
        <v>9745</v>
      </c>
      <c r="AH21" s="16">
        <f t="shared" si="6"/>
        <v>8797</v>
      </c>
      <c r="AI21" s="16">
        <f t="shared" si="6"/>
        <v>8848</v>
      </c>
      <c r="AJ21" s="16">
        <f t="shared" si="6"/>
        <v>8733</v>
      </c>
      <c r="AK21" s="16">
        <f t="shared" si="6"/>
        <v>8928</v>
      </c>
      <c r="AL21" s="16">
        <f t="shared" si="6"/>
        <v>9281</v>
      </c>
      <c r="AM21" s="16">
        <f t="shared" si="6"/>
        <v>9329</v>
      </c>
      <c r="AN21" s="16">
        <f t="shared" si="6"/>
        <v>10193</v>
      </c>
      <c r="AO21" s="16">
        <f t="shared" si="6"/>
        <v>10524</v>
      </c>
      <c r="AP21" s="16">
        <f t="shared" si="6"/>
        <v>9324</v>
      </c>
      <c r="AQ21" s="16">
        <f t="shared" si="6"/>
        <v>10185</v>
      </c>
      <c r="AR21" s="16">
        <f t="shared" si="6"/>
        <v>9221</v>
      </c>
      <c r="AS21" s="16">
        <f t="shared" si="6"/>
        <v>9462</v>
      </c>
      <c r="AT21" s="16">
        <f t="shared" si="6"/>
        <v>9594</v>
      </c>
      <c r="AU21" s="16">
        <f t="shared" ref="AU21" si="7">AU19+AU13</f>
        <v>9430</v>
      </c>
    </row>
    <row r="22" spans="1:47" x14ac:dyDescent="0.3">
      <c r="A22" s="23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7"/>
      <c r="S22" s="27"/>
      <c r="T22" s="27"/>
      <c r="U22" s="27"/>
      <c r="V22" s="27"/>
      <c r="W22" s="27"/>
      <c r="X22" s="27"/>
      <c r="Y22" s="27"/>
      <c r="Z22" s="27"/>
      <c r="AA22" s="27"/>
      <c r="AB22" s="27"/>
      <c r="AC22" s="27"/>
      <c r="AD22" s="27"/>
      <c r="AE22" s="28"/>
      <c r="AF22" s="28"/>
      <c r="AG22" s="28"/>
      <c r="AH22" s="28"/>
      <c r="AI22" s="28"/>
      <c r="AJ22" s="28"/>
      <c r="AK22" s="28"/>
      <c r="AL22" s="28"/>
      <c r="AM22" s="28"/>
      <c r="AN22" s="28"/>
      <c r="AO22" s="28"/>
      <c r="AP22" s="28"/>
      <c r="AQ22" s="28"/>
      <c r="AR22" s="28"/>
      <c r="AS22" s="28"/>
      <c r="AT22" s="28"/>
      <c r="AU22" s="28"/>
    </row>
    <row r="23" spans="1:47" x14ac:dyDescent="0.3">
      <c r="A23" s="1" t="s">
        <v>79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27"/>
      <c r="T23" s="27"/>
      <c r="U23" s="27"/>
      <c r="V23" s="27"/>
      <c r="W23" s="27"/>
      <c r="X23" s="27"/>
      <c r="Y23" s="27"/>
      <c r="Z23" s="27"/>
      <c r="AA23" s="27"/>
      <c r="AB23" s="27"/>
      <c r="AC23" s="27"/>
      <c r="AD23" s="27"/>
      <c r="AE23" s="28"/>
      <c r="AF23" s="28"/>
      <c r="AG23" s="28"/>
      <c r="AH23" s="28"/>
      <c r="AI23" s="28"/>
      <c r="AJ23" s="28"/>
      <c r="AK23" s="28"/>
      <c r="AL23" s="28"/>
      <c r="AM23" s="28"/>
      <c r="AN23" s="28"/>
      <c r="AO23" s="28"/>
      <c r="AP23" s="28"/>
      <c r="AQ23" s="28"/>
      <c r="AR23" s="28"/>
      <c r="AS23" s="28"/>
      <c r="AT23" s="28"/>
      <c r="AU23" s="28"/>
    </row>
    <row r="24" spans="1:47" x14ac:dyDescent="0.3">
      <c r="A24" s="23" t="s">
        <v>57</v>
      </c>
      <c r="B24" s="27">
        <f>B47+B58+B69+B80+B91</f>
        <v>300</v>
      </c>
      <c r="C24" s="27">
        <f t="shared" ref="C24:AR31" si="8">C47+C58+C69+C80+C91</f>
        <v>270</v>
      </c>
      <c r="D24" s="27">
        <f t="shared" si="8"/>
        <v>290</v>
      </c>
      <c r="E24" s="27">
        <f t="shared" si="8"/>
        <v>300</v>
      </c>
      <c r="F24" s="27">
        <f t="shared" si="8"/>
        <v>340</v>
      </c>
      <c r="G24" s="27">
        <f t="shared" si="8"/>
        <v>320</v>
      </c>
      <c r="H24" s="27">
        <f t="shared" si="8"/>
        <v>265</v>
      </c>
      <c r="I24" s="27">
        <f t="shared" si="8"/>
        <v>270</v>
      </c>
      <c r="J24" s="27">
        <f t="shared" si="8"/>
        <v>260</v>
      </c>
      <c r="K24" s="27">
        <f t="shared" si="8"/>
        <v>265</v>
      </c>
      <c r="L24" s="27">
        <f t="shared" si="8"/>
        <v>315</v>
      </c>
      <c r="M24" s="27">
        <f t="shared" si="8"/>
        <v>355</v>
      </c>
      <c r="N24" s="27">
        <f t="shared" si="8"/>
        <v>490</v>
      </c>
      <c r="O24" s="27">
        <f t="shared" si="8"/>
        <v>705</v>
      </c>
      <c r="P24" s="27">
        <f t="shared" si="8"/>
        <v>975</v>
      </c>
      <c r="Q24" s="27">
        <f t="shared" si="8"/>
        <v>1800</v>
      </c>
      <c r="R24" s="27">
        <f t="shared" si="8"/>
        <v>2360</v>
      </c>
      <c r="S24" s="27">
        <f t="shared" si="8"/>
        <v>3200</v>
      </c>
      <c r="T24" s="27">
        <f t="shared" si="8"/>
        <v>4890</v>
      </c>
      <c r="U24" s="27">
        <f t="shared" si="8"/>
        <v>5880</v>
      </c>
      <c r="V24" s="27">
        <f t="shared" si="8"/>
        <v>5640</v>
      </c>
      <c r="W24" s="27">
        <f t="shared" si="8"/>
        <v>5090</v>
      </c>
      <c r="X24" s="27">
        <f t="shared" si="8"/>
        <v>3050</v>
      </c>
      <c r="Y24" s="27">
        <f t="shared" si="8"/>
        <v>3450</v>
      </c>
      <c r="Z24" s="27">
        <f t="shared" si="8"/>
        <v>3790</v>
      </c>
      <c r="AA24" s="27">
        <f t="shared" si="8"/>
        <v>3865</v>
      </c>
      <c r="AB24" s="27">
        <f t="shared" si="8"/>
        <v>4015</v>
      </c>
      <c r="AC24" s="27">
        <f t="shared" si="8"/>
        <v>4545</v>
      </c>
      <c r="AD24" s="27">
        <f t="shared" si="8"/>
        <v>4465</v>
      </c>
      <c r="AE24" s="28">
        <f t="shared" si="8"/>
        <v>4050</v>
      </c>
      <c r="AF24" s="28">
        <f t="shared" si="8"/>
        <v>5580</v>
      </c>
      <c r="AG24" s="28">
        <f t="shared" si="8"/>
        <v>6155</v>
      </c>
      <c r="AH24" s="28">
        <f t="shared" si="8"/>
        <v>6673</v>
      </c>
      <c r="AI24" s="28">
        <f t="shared" si="8"/>
        <v>7046</v>
      </c>
      <c r="AJ24" s="28">
        <f t="shared" si="8"/>
        <v>7487</v>
      </c>
      <c r="AK24" s="28">
        <f t="shared" si="8"/>
        <v>7657</v>
      </c>
      <c r="AL24" s="28">
        <f t="shared" si="8"/>
        <v>8019</v>
      </c>
      <c r="AM24" s="28">
        <f t="shared" si="8"/>
        <v>8423</v>
      </c>
      <c r="AN24" s="28">
        <f t="shared" si="8"/>
        <v>8837</v>
      </c>
      <c r="AO24" s="28">
        <f t="shared" si="8"/>
        <v>9675</v>
      </c>
      <c r="AP24" s="28">
        <f t="shared" si="8"/>
        <v>8534</v>
      </c>
      <c r="AQ24" s="28">
        <f t="shared" si="8"/>
        <v>8452</v>
      </c>
      <c r="AR24" s="28">
        <f t="shared" si="8"/>
        <v>8413</v>
      </c>
      <c r="AS24" s="28">
        <f t="shared" ref="AS24:AT24" si="9">AS47+AS58+AS69+AS80+AS91</f>
        <v>8767</v>
      </c>
      <c r="AT24" s="28">
        <f t="shared" si="9"/>
        <v>8313</v>
      </c>
      <c r="AU24" s="28">
        <f t="shared" ref="AU24" si="10">AU47+AU58+AU69+AU80+AU91</f>
        <v>7926</v>
      </c>
    </row>
    <row r="25" spans="1:47" x14ac:dyDescent="0.3">
      <c r="A25" s="23" t="s">
        <v>80</v>
      </c>
      <c r="B25" s="32">
        <f t="shared" ref="B25:AN30" si="11">B48+B59+B70+B81+B92</f>
        <v>0</v>
      </c>
      <c r="C25" s="32">
        <f t="shared" si="11"/>
        <v>0</v>
      </c>
      <c r="D25" s="32">
        <f t="shared" si="11"/>
        <v>0</v>
      </c>
      <c r="E25" s="32">
        <f t="shared" si="11"/>
        <v>0</v>
      </c>
      <c r="F25" s="32">
        <f t="shared" si="11"/>
        <v>0</v>
      </c>
      <c r="G25" s="32">
        <f t="shared" si="11"/>
        <v>0</v>
      </c>
      <c r="H25" s="27">
        <f t="shared" si="11"/>
        <v>155</v>
      </c>
      <c r="I25" s="27">
        <f t="shared" si="11"/>
        <v>170</v>
      </c>
      <c r="J25" s="27">
        <f t="shared" si="11"/>
        <v>175</v>
      </c>
      <c r="K25" s="27">
        <f t="shared" si="11"/>
        <v>185</v>
      </c>
      <c r="L25" s="27">
        <f t="shared" si="11"/>
        <v>215</v>
      </c>
      <c r="M25" s="27">
        <f t="shared" si="11"/>
        <v>225</v>
      </c>
      <c r="N25" s="27">
        <f t="shared" si="11"/>
        <v>205</v>
      </c>
      <c r="O25" s="27">
        <f t="shared" si="11"/>
        <v>190</v>
      </c>
      <c r="P25" s="27">
        <f t="shared" si="11"/>
        <v>185</v>
      </c>
      <c r="Q25" s="27">
        <f t="shared" si="11"/>
        <v>210</v>
      </c>
      <c r="R25" s="27">
        <f t="shared" si="11"/>
        <v>240</v>
      </c>
      <c r="S25" s="27">
        <f t="shared" si="11"/>
        <v>240</v>
      </c>
      <c r="T25" s="27">
        <f t="shared" si="11"/>
        <v>230</v>
      </c>
      <c r="U25" s="27">
        <f t="shared" si="11"/>
        <v>240</v>
      </c>
      <c r="V25" s="27">
        <f t="shared" si="11"/>
        <v>255</v>
      </c>
      <c r="W25" s="27">
        <f t="shared" si="11"/>
        <v>250</v>
      </c>
      <c r="X25" s="27">
        <f t="shared" si="11"/>
        <v>255</v>
      </c>
      <c r="Y25" s="27">
        <f t="shared" si="11"/>
        <v>265</v>
      </c>
      <c r="Z25" s="27">
        <f t="shared" si="11"/>
        <v>310</v>
      </c>
      <c r="AA25" s="27">
        <f t="shared" si="11"/>
        <v>415</v>
      </c>
      <c r="AB25" s="27">
        <f t="shared" si="11"/>
        <v>440</v>
      </c>
      <c r="AC25" s="27">
        <f t="shared" si="11"/>
        <v>375</v>
      </c>
      <c r="AD25" s="27">
        <f t="shared" si="11"/>
        <v>350</v>
      </c>
      <c r="AE25" s="28">
        <f t="shared" si="11"/>
        <v>325</v>
      </c>
      <c r="AF25" s="28">
        <f t="shared" si="11"/>
        <v>370</v>
      </c>
      <c r="AG25" s="28">
        <f t="shared" si="11"/>
        <v>440</v>
      </c>
      <c r="AH25" s="28">
        <f t="shared" si="11"/>
        <v>524</v>
      </c>
      <c r="AI25" s="28">
        <f t="shared" si="11"/>
        <v>378</v>
      </c>
      <c r="AJ25" s="28">
        <f t="shared" si="11"/>
        <v>313</v>
      </c>
      <c r="AK25" s="28">
        <f t="shared" si="11"/>
        <v>449</v>
      </c>
      <c r="AL25" s="28">
        <f t="shared" si="11"/>
        <v>419</v>
      </c>
      <c r="AM25" s="28">
        <f t="shared" si="11"/>
        <v>435</v>
      </c>
      <c r="AN25" s="28">
        <f t="shared" si="11"/>
        <v>605</v>
      </c>
      <c r="AO25" s="28">
        <f t="shared" si="8"/>
        <v>530</v>
      </c>
      <c r="AP25" s="28">
        <f t="shared" si="8"/>
        <v>498</v>
      </c>
      <c r="AQ25" s="28">
        <f t="shared" si="8"/>
        <v>593</v>
      </c>
      <c r="AR25" s="28">
        <f t="shared" si="8"/>
        <v>602</v>
      </c>
      <c r="AS25" s="28">
        <f t="shared" ref="AS25:AT25" si="12">AS48+AS59+AS70+AS81+AS92</f>
        <v>539</v>
      </c>
      <c r="AT25" s="28">
        <f t="shared" si="12"/>
        <v>546</v>
      </c>
      <c r="AU25" s="28">
        <f t="shared" ref="AU25" si="13">AU48+AU59+AU70+AU81+AU92</f>
        <v>534</v>
      </c>
    </row>
    <row r="26" spans="1:47" x14ac:dyDescent="0.3">
      <c r="A26" s="23" t="s">
        <v>81</v>
      </c>
      <c r="B26" s="27">
        <f t="shared" si="11"/>
        <v>520</v>
      </c>
      <c r="C26" s="27">
        <f t="shared" si="11"/>
        <v>480</v>
      </c>
      <c r="D26" s="27">
        <f t="shared" si="11"/>
        <v>590</v>
      </c>
      <c r="E26" s="27">
        <f t="shared" si="11"/>
        <v>820</v>
      </c>
      <c r="F26" s="27">
        <f t="shared" si="11"/>
        <v>910</v>
      </c>
      <c r="G26" s="27">
        <f t="shared" si="11"/>
        <v>870</v>
      </c>
      <c r="H26" s="27">
        <f t="shared" si="11"/>
        <v>925</v>
      </c>
      <c r="I26" s="27">
        <f t="shared" si="11"/>
        <v>955</v>
      </c>
      <c r="J26" s="27">
        <f t="shared" si="11"/>
        <v>995</v>
      </c>
      <c r="K26" s="27">
        <f t="shared" si="11"/>
        <v>995</v>
      </c>
      <c r="L26" s="27">
        <f t="shared" si="11"/>
        <v>1020</v>
      </c>
      <c r="M26" s="27">
        <f t="shared" si="11"/>
        <v>1165</v>
      </c>
      <c r="N26" s="27">
        <f t="shared" si="11"/>
        <v>1195</v>
      </c>
      <c r="O26" s="27">
        <f t="shared" si="11"/>
        <v>1210</v>
      </c>
      <c r="P26" s="27">
        <f t="shared" si="11"/>
        <v>1265</v>
      </c>
      <c r="Q26" s="27">
        <f t="shared" si="11"/>
        <v>1290</v>
      </c>
      <c r="R26" s="27">
        <f t="shared" si="11"/>
        <v>1320</v>
      </c>
      <c r="S26" s="27">
        <f t="shared" si="11"/>
        <v>1350</v>
      </c>
      <c r="T26" s="27">
        <f t="shared" si="11"/>
        <v>1230</v>
      </c>
      <c r="U26" s="27">
        <f t="shared" si="11"/>
        <v>1110</v>
      </c>
      <c r="V26" s="27">
        <f t="shared" si="11"/>
        <v>820</v>
      </c>
      <c r="W26" s="27">
        <f t="shared" si="11"/>
        <v>725</v>
      </c>
      <c r="X26" s="27">
        <f t="shared" si="11"/>
        <v>785</v>
      </c>
      <c r="Y26" s="27">
        <f t="shared" si="11"/>
        <v>825</v>
      </c>
      <c r="Z26" s="27">
        <f t="shared" si="11"/>
        <v>850</v>
      </c>
      <c r="AA26" s="27">
        <f t="shared" si="11"/>
        <v>815</v>
      </c>
      <c r="AB26" s="27">
        <f t="shared" si="11"/>
        <v>620</v>
      </c>
      <c r="AC26" s="27">
        <f t="shared" si="11"/>
        <v>630</v>
      </c>
      <c r="AD26" s="27">
        <f t="shared" si="11"/>
        <v>625</v>
      </c>
      <c r="AE26" s="28">
        <f t="shared" si="11"/>
        <v>635</v>
      </c>
      <c r="AF26" s="28">
        <f t="shared" si="11"/>
        <v>595</v>
      </c>
      <c r="AG26" s="28">
        <f t="shared" si="11"/>
        <v>540</v>
      </c>
      <c r="AH26" s="28">
        <f t="shared" si="11"/>
        <v>510</v>
      </c>
      <c r="AI26" s="28">
        <f t="shared" si="11"/>
        <v>461</v>
      </c>
      <c r="AJ26" s="28">
        <f t="shared" si="11"/>
        <v>469</v>
      </c>
      <c r="AK26" s="28">
        <f t="shared" si="11"/>
        <v>474</v>
      </c>
      <c r="AL26" s="28">
        <f t="shared" si="11"/>
        <v>435</v>
      </c>
      <c r="AM26" s="28">
        <f t="shared" si="11"/>
        <v>398</v>
      </c>
      <c r="AN26" s="28">
        <f t="shared" si="11"/>
        <v>364</v>
      </c>
      <c r="AO26" s="28">
        <f t="shared" si="8"/>
        <v>320</v>
      </c>
      <c r="AP26" s="28">
        <f t="shared" si="8"/>
        <v>228</v>
      </c>
      <c r="AQ26" s="28">
        <f t="shared" si="8"/>
        <v>208</v>
      </c>
      <c r="AR26" s="28">
        <f t="shared" si="8"/>
        <v>189</v>
      </c>
      <c r="AS26" s="28">
        <f t="shared" ref="AS26:AT26" si="14">AS49+AS60+AS71+AS82+AS93</f>
        <v>192</v>
      </c>
      <c r="AT26" s="28">
        <f t="shared" si="14"/>
        <v>177</v>
      </c>
      <c r="AU26" s="28">
        <f t="shared" ref="AU26" si="15">AU49+AU60+AU71+AU82+AU93</f>
        <v>169</v>
      </c>
    </row>
    <row r="27" spans="1:47" x14ac:dyDescent="0.3">
      <c r="A27" s="23" t="s">
        <v>82</v>
      </c>
      <c r="B27" s="27">
        <f t="shared" si="11"/>
        <v>590</v>
      </c>
      <c r="C27" s="27">
        <f t="shared" si="11"/>
        <v>800</v>
      </c>
      <c r="D27" s="27">
        <f t="shared" si="11"/>
        <v>840</v>
      </c>
      <c r="E27" s="27">
        <f t="shared" si="11"/>
        <v>1090</v>
      </c>
      <c r="F27" s="27">
        <f t="shared" si="11"/>
        <v>1240</v>
      </c>
      <c r="G27" s="27">
        <f t="shared" si="11"/>
        <v>1100</v>
      </c>
      <c r="H27" s="27">
        <f t="shared" si="11"/>
        <v>1320</v>
      </c>
      <c r="I27" s="27">
        <f t="shared" si="11"/>
        <v>1575</v>
      </c>
      <c r="J27" s="27">
        <f t="shared" si="11"/>
        <v>1705</v>
      </c>
      <c r="K27" s="27">
        <f t="shared" si="11"/>
        <v>1655</v>
      </c>
      <c r="L27" s="27">
        <f t="shared" si="11"/>
        <v>1675</v>
      </c>
      <c r="M27" s="27">
        <f t="shared" si="11"/>
        <v>1855</v>
      </c>
      <c r="N27" s="27">
        <f t="shared" si="11"/>
        <v>1830</v>
      </c>
      <c r="O27" s="27">
        <f t="shared" si="11"/>
        <v>2015</v>
      </c>
      <c r="P27" s="27">
        <f t="shared" si="11"/>
        <v>2230</v>
      </c>
      <c r="Q27" s="27">
        <f t="shared" si="11"/>
        <v>2620</v>
      </c>
      <c r="R27" s="27">
        <f t="shared" si="11"/>
        <v>2020</v>
      </c>
      <c r="S27" s="27">
        <f t="shared" si="11"/>
        <v>2550</v>
      </c>
      <c r="T27" s="27">
        <f t="shared" si="11"/>
        <v>2075</v>
      </c>
      <c r="U27" s="27">
        <f t="shared" si="11"/>
        <v>1990</v>
      </c>
      <c r="V27" s="27">
        <f t="shared" si="11"/>
        <v>2160</v>
      </c>
      <c r="W27" s="27">
        <f t="shared" si="11"/>
        <v>670</v>
      </c>
      <c r="X27" s="27">
        <f t="shared" si="11"/>
        <v>760</v>
      </c>
      <c r="Y27" s="27">
        <f t="shared" si="11"/>
        <v>900</v>
      </c>
      <c r="Z27" s="27">
        <f t="shared" si="11"/>
        <v>920</v>
      </c>
      <c r="AA27" s="27">
        <f t="shared" si="11"/>
        <v>1275</v>
      </c>
      <c r="AB27" s="27">
        <f t="shared" si="11"/>
        <v>1495</v>
      </c>
      <c r="AC27" s="27">
        <f t="shared" si="11"/>
        <v>1550</v>
      </c>
      <c r="AD27" s="27">
        <f t="shared" si="11"/>
        <v>1370</v>
      </c>
      <c r="AE27" s="28">
        <f t="shared" si="11"/>
        <v>1370</v>
      </c>
      <c r="AF27" s="28">
        <f t="shared" si="11"/>
        <v>1410</v>
      </c>
      <c r="AG27" s="28">
        <f t="shared" si="11"/>
        <v>1375</v>
      </c>
      <c r="AH27" s="28">
        <f t="shared" si="11"/>
        <v>1190</v>
      </c>
      <c r="AI27" s="28">
        <f t="shared" si="11"/>
        <v>1017</v>
      </c>
      <c r="AJ27" s="28">
        <f t="shared" si="11"/>
        <v>970</v>
      </c>
      <c r="AK27" s="28">
        <f t="shared" si="11"/>
        <v>903</v>
      </c>
      <c r="AL27" s="28">
        <f t="shared" si="11"/>
        <v>872</v>
      </c>
      <c r="AM27" s="28">
        <f t="shared" si="11"/>
        <v>844</v>
      </c>
      <c r="AN27" s="28">
        <f t="shared" si="11"/>
        <v>768</v>
      </c>
      <c r="AO27" s="28">
        <f t="shared" si="8"/>
        <v>711</v>
      </c>
      <c r="AP27" s="28">
        <f t="shared" si="8"/>
        <v>636</v>
      </c>
      <c r="AQ27" s="28">
        <f t="shared" si="8"/>
        <v>649</v>
      </c>
      <c r="AR27" s="28">
        <f t="shared" si="8"/>
        <v>547</v>
      </c>
      <c r="AS27" s="28">
        <f t="shared" ref="AS27:AT27" si="16">AS50+AS61+AS72+AS83+AS94</f>
        <v>516</v>
      </c>
      <c r="AT27" s="28">
        <f t="shared" si="16"/>
        <v>535</v>
      </c>
      <c r="AU27" s="28">
        <f t="shared" ref="AU27" si="17">AU50+AU61+AU72+AU83+AU94</f>
        <v>542</v>
      </c>
    </row>
    <row r="28" spans="1:47" x14ac:dyDescent="0.3">
      <c r="A28" s="23" t="s">
        <v>83</v>
      </c>
      <c r="B28" s="32">
        <f t="shared" si="11"/>
        <v>0</v>
      </c>
      <c r="C28" s="32">
        <f t="shared" si="11"/>
        <v>0</v>
      </c>
      <c r="D28" s="32">
        <f t="shared" si="11"/>
        <v>0</v>
      </c>
      <c r="E28" s="32">
        <f t="shared" si="11"/>
        <v>0</v>
      </c>
      <c r="F28" s="32">
        <f t="shared" si="11"/>
        <v>0</v>
      </c>
      <c r="G28" s="32">
        <f t="shared" si="11"/>
        <v>0</v>
      </c>
      <c r="H28" s="32">
        <f t="shared" si="11"/>
        <v>0</v>
      </c>
      <c r="I28" s="32">
        <f t="shared" si="11"/>
        <v>0</v>
      </c>
      <c r="J28" s="32">
        <f t="shared" si="11"/>
        <v>0</v>
      </c>
      <c r="K28" s="32">
        <f t="shared" si="11"/>
        <v>0</v>
      </c>
      <c r="L28" s="32">
        <f t="shared" si="11"/>
        <v>0</v>
      </c>
      <c r="M28" s="32">
        <f t="shared" si="11"/>
        <v>0</v>
      </c>
      <c r="N28" s="32">
        <f t="shared" si="11"/>
        <v>0</v>
      </c>
      <c r="O28" s="32">
        <f t="shared" si="11"/>
        <v>0</v>
      </c>
      <c r="P28" s="32">
        <f t="shared" si="11"/>
        <v>0</v>
      </c>
      <c r="Q28" s="32">
        <f t="shared" si="11"/>
        <v>0</v>
      </c>
      <c r="R28" s="32">
        <f t="shared" si="11"/>
        <v>0</v>
      </c>
      <c r="S28" s="32">
        <f t="shared" si="11"/>
        <v>0</v>
      </c>
      <c r="T28" s="27">
        <f t="shared" si="11"/>
        <v>45</v>
      </c>
      <c r="U28" s="27">
        <f t="shared" si="11"/>
        <v>40</v>
      </c>
      <c r="V28" s="27">
        <f t="shared" si="11"/>
        <v>0</v>
      </c>
      <c r="W28" s="27">
        <f t="shared" si="11"/>
        <v>0</v>
      </c>
      <c r="X28" s="27">
        <f t="shared" si="11"/>
        <v>0</v>
      </c>
      <c r="Y28" s="27">
        <f t="shared" si="11"/>
        <v>30</v>
      </c>
      <c r="Z28" s="27">
        <f t="shared" si="11"/>
        <v>200</v>
      </c>
      <c r="AA28" s="27">
        <f t="shared" si="11"/>
        <v>220</v>
      </c>
      <c r="AB28" s="27">
        <f t="shared" si="11"/>
        <v>50</v>
      </c>
      <c r="AC28" s="27">
        <f t="shared" si="11"/>
        <v>260</v>
      </c>
      <c r="AD28" s="27">
        <f t="shared" si="11"/>
        <v>420</v>
      </c>
      <c r="AE28" s="28">
        <f t="shared" si="11"/>
        <v>625</v>
      </c>
      <c r="AF28" s="28">
        <f t="shared" si="11"/>
        <v>1095</v>
      </c>
      <c r="AG28" s="28">
        <f t="shared" si="11"/>
        <v>-565</v>
      </c>
      <c r="AH28" s="28">
        <f t="shared" si="11"/>
        <v>467</v>
      </c>
      <c r="AI28" s="28">
        <f t="shared" si="11"/>
        <v>-8</v>
      </c>
      <c r="AJ28" s="28">
        <f t="shared" si="11"/>
        <v>943</v>
      </c>
      <c r="AK28" s="28">
        <f t="shared" si="11"/>
        <v>-659</v>
      </c>
      <c r="AL28" s="28">
        <f t="shared" si="11"/>
        <v>-646</v>
      </c>
      <c r="AM28" s="28">
        <f t="shared" si="11"/>
        <v>-386</v>
      </c>
      <c r="AN28" s="28">
        <f t="shared" si="11"/>
        <v>-574</v>
      </c>
      <c r="AO28" s="28">
        <f t="shared" si="8"/>
        <v>-87</v>
      </c>
      <c r="AP28" s="28">
        <f t="shared" si="8"/>
        <v>-190</v>
      </c>
      <c r="AQ28" s="28">
        <f t="shared" si="8"/>
        <v>17</v>
      </c>
      <c r="AR28" s="28">
        <f t="shared" si="8"/>
        <v>-109</v>
      </c>
      <c r="AS28" s="28">
        <f t="shared" ref="AS28:AT28" si="18">AS51+AS62+AS73+AS84+AS95</f>
        <v>61</v>
      </c>
      <c r="AT28" s="28">
        <f t="shared" si="18"/>
        <v>229</v>
      </c>
      <c r="AU28" s="28">
        <f t="shared" ref="AU28" si="19">AU51+AU62+AU73+AU84+AU95</f>
        <v>-37</v>
      </c>
    </row>
    <row r="29" spans="1:47" x14ac:dyDescent="0.3">
      <c r="A29" s="23" t="s">
        <v>84</v>
      </c>
      <c r="B29" s="27">
        <f t="shared" si="11"/>
        <v>180</v>
      </c>
      <c r="C29" s="27">
        <f t="shared" si="11"/>
        <v>210</v>
      </c>
      <c r="D29" s="27">
        <f t="shared" si="11"/>
        <v>220</v>
      </c>
      <c r="E29" s="27">
        <f t="shared" si="11"/>
        <v>200</v>
      </c>
      <c r="F29" s="27">
        <f t="shared" si="11"/>
        <v>210</v>
      </c>
      <c r="G29" s="27">
        <f t="shared" si="11"/>
        <v>210</v>
      </c>
      <c r="H29" s="27">
        <f t="shared" si="11"/>
        <v>170</v>
      </c>
      <c r="I29" s="27">
        <f t="shared" si="11"/>
        <v>165</v>
      </c>
      <c r="J29" s="27">
        <f t="shared" si="11"/>
        <v>180</v>
      </c>
      <c r="K29" s="27">
        <f t="shared" si="11"/>
        <v>180</v>
      </c>
      <c r="L29" s="27">
        <f t="shared" si="11"/>
        <v>195</v>
      </c>
      <c r="M29" s="27">
        <f t="shared" si="11"/>
        <v>210</v>
      </c>
      <c r="N29" s="27">
        <f t="shared" si="11"/>
        <v>205</v>
      </c>
      <c r="O29" s="27">
        <f t="shared" si="11"/>
        <v>210</v>
      </c>
      <c r="P29" s="27">
        <f t="shared" si="11"/>
        <v>205</v>
      </c>
      <c r="Q29" s="27">
        <f t="shared" si="11"/>
        <v>200</v>
      </c>
      <c r="R29" s="27">
        <f t="shared" si="11"/>
        <v>215</v>
      </c>
      <c r="S29" s="27">
        <f t="shared" si="11"/>
        <v>260</v>
      </c>
      <c r="T29" s="27">
        <f t="shared" si="11"/>
        <v>190</v>
      </c>
      <c r="U29" s="27">
        <f t="shared" si="11"/>
        <v>195</v>
      </c>
      <c r="V29" s="27">
        <f t="shared" si="11"/>
        <v>255</v>
      </c>
      <c r="W29" s="27">
        <f t="shared" si="11"/>
        <v>240</v>
      </c>
      <c r="X29" s="27">
        <f t="shared" si="11"/>
        <v>270</v>
      </c>
      <c r="Y29" s="27">
        <f t="shared" si="11"/>
        <v>260</v>
      </c>
      <c r="Z29" s="27">
        <f t="shared" si="11"/>
        <v>930</v>
      </c>
      <c r="AA29" s="27">
        <f t="shared" si="11"/>
        <v>1490</v>
      </c>
      <c r="AB29" s="27">
        <f t="shared" si="11"/>
        <v>1140</v>
      </c>
      <c r="AC29" s="27">
        <f t="shared" si="11"/>
        <v>950</v>
      </c>
      <c r="AD29" s="27">
        <f t="shared" si="11"/>
        <v>985</v>
      </c>
      <c r="AE29" s="28">
        <f t="shared" si="11"/>
        <v>775</v>
      </c>
      <c r="AF29" s="28">
        <f t="shared" si="11"/>
        <v>595</v>
      </c>
      <c r="AG29" s="28">
        <f t="shared" si="11"/>
        <v>505</v>
      </c>
      <c r="AH29" s="28">
        <f t="shared" si="11"/>
        <v>442</v>
      </c>
      <c r="AI29" s="28">
        <f t="shared" si="11"/>
        <v>354</v>
      </c>
      <c r="AJ29" s="28">
        <f t="shared" si="11"/>
        <v>272</v>
      </c>
      <c r="AK29" s="28">
        <f t="shared" si="11"/>
        <v>220</v>
      </c>
      <c r="AL29" s="28">
        <f t="shared" si="11"/>
        <v>189</v>
      </c>
      <c r="AM29" s="28">
        <f t="shared" si="11"/>
        <v>167</v>
      </c>
      <c r="AN29" s="28">
        <f t="shared" si="11"/>
        <v>148</v>
      </c>
      <c r="AO29" s="28">
        <f t="shared" si="8"/>
        <v>128</v>
      </c>
      <c r="AP29" s="28">
        <f t="shared" si="8"/>
        <v>85</v>
      </c>
      <c r="AQ29" s="28">
        <f t="shared" si="8"/>
        <v>88</v>
      </c>
      <c r="AR29" s="28">
        <f t="shared" si="8"/>
        <v>87</v>
      </c>
      <c r="AS29" s="28">
        <f t="shared" ref="AS29:AT29" si="20">AS52+AS63+AS74+AS85+AS96</f>
        <v>87</v>
      </c>
      <c r="AT29" s="28">
        <f t="shared" si="20"/>
        <v>85</v>
      </c>
      <c r="AU29" s="28">
        <f t="shared" ref="AU29" si="21">AU52+AU63+AU74+AU85+AU96</f>
        <v>85</v>
      </c>
    </row>
    <row r="30" spans="1:47" x14ac:dyDescent="0.3">
      <c r="A30" s="23" t="s">
        <v>58</v>
      </c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  <c r="Y30" s="27"/>
      <c r="Z30" s="27"/>
      <c r="AA30" s="27"/>
      <c r="AB30" s="27"/>
      <c r="AC30" s="27"/>
      <c r="AD30" s="27"/>
      <c r="AE30" s="28"/>
      <c r="AF30" s="28"/>
      <c r="AG30" s="28"/>
      <c r="AH30" s="28"/>
      <c r="AI30" s="28">
        <f t="shared" si="11"/>
        <v>49</v>
      </c>
      <c r="AJ30" s="28">
        <f t="shared" si="11"/>
        <v>54</v>
      </c>
      <c r="AK30" s="28">
        <f t="shared" si="11"/>
        <v>56</v>
      </c>
      <c r="AL30" s="28">
        <f t="shared" si="11"/>
        <v>71</v>
      </c>
      <c r="AM30" s="28">
        <f t="shared" si="11"/>
        <v>78</v>
      </c>
      <c r="AN30" s="28">
        <f t="shared" si="11"/>
        <v>86</v>
      </c>
      <c r="AO30" s="28">
        <f t="shared" si="8"/>
        <v>80</v>
      </c>
      <c r="AP30" s="28">
        <f t="shared" si="8"/>
        <v>75</v>
      </c>
      <c r="AQ30" s="28">
        <f t="shared" si="8"/>
        <v>92</v>
      </c>
      <c r="AR30" s="28">
        <f t="shared" si="8"/>
        <v>102</v>
      </c>
      <c r="AS30" s="28">
        <f t="shared" ref="AS30:AT30" si="22">AS53+AS64+AS75+AS86+AS97</f>
        <v>123</v>
      </c>
      <c r="AT30" s="28">
        <f t="shared" si="22"/>
        <v>124</v>
      </c>
      <c r="AU30" s="28">
        <f t="shared" ref="AU30" si="23">AU53+AU64+AU75+AU86+AU97</f>
        <v>130</v>
      </c>
    </row>
    <row r="31" spans="1:47" x14ac:dyDescent="0.3">
      <c r="A31" s="23" t="s">
        <v>59</v>
      </c>
      <c r="B31" s="27">
        <f t="shared" ref="B31:AN31" si="24">B54+B65+B76+B87+B98</f>
        <v>440</v>
      </c>
      <c r="C31" s="27">
        <f t="shared" si="24"/>
        <v>330</v>
      </c>
      <c r="D31" s="27">
        <f t="shared" si="24"/>
        <v>330</v>
      </c>
      <c r="E31" s="27">
        <f t="shared" si="24"/>
        <v>290</v>
      </c>
      <c r="F31" s="27">
        <f t="shared" si="24"/>
        <v>310</v>
      </c>
      <c r="G31" s="27">
        <f t="shared" si="24"/>
        <v>270</v>
      </c>
      <c r="H31" s="27">
        <f t="shared" si="24"/>
        <v>115</v>
      </c>
      <c r="I31" s="27">
        <f t="shared" si="24"/>
        <v>100</v>
      </c>
      <c r="J31" s="27">
        <f t="shared" si="24"/>
        <v>85</v>
      </c>
      <c r="K31" s="27">
        <f t="shared" si="24"/>
        <v>130</v>
      </c>
      <c r="L31" s="27">
        <f t="shared" si="24"/>
        <v>80</v>
      </c>
      <c r="M31" s="27">
        <f t="shared" si="24"/>
        <v>65</v>
      </c>
      <c r="N31" s="27">
        <f t="shared" si="24"/>
        <v>60</v>
      </c>
      <c r="O31" s="27">
        <f t="shared" si="24"/>
        <v>35</v>
      </c>
      <c r="P31" s="27">
        <f t="shared" si="24"/>
        <v>115</v>
      </c>
      <c r="Q31" s="27">
        <f t="shared" si="24"/>
        <v>110</v>
      </c>
      <c r="R31" s="27">
        <f t="shared" si="24"/>
        <v>140</v>
      </c>
      <c r="S31" s="27">
        <f t="shared" si="24"/>
        <v>140</v>
      </c>
      <c r="T31" s="27">
        <f t="shared" si="24"/>
        <v>115</v>
      </c>
      <c r="U31" s="27">
        <f t="shared" si="24"/>
        <v>110</v>
      </c>
      <c r="V31" s="27">
        <f t="shared" si="24"/>
        <v>60</v>
      </c>
      <c r="W31" s="27">
        <f t="shared" si="24"/>
        <v>65</v>
      </c>
      <c r="X31" s="27">
        <f t="shared" si="24"/>
        <v>90</v>
      </c>
      <c r="Y31" s="27">
        <f t="shared" si="24"/>
        <v>110</v>
      </c>
      <c r="Z31" s="27">
        <f t="shared" si="24"/>
        <v>90</v>
      </c>
      <c r="AA31" s="27">
        <f t="shared" si="24"/>
        <v>265</v>
      </c>
      <c r="AB31" s="27">
        <f t="shared" si="24"/>
        <v>85</v>
      </c>
      <c r="AC31" s="27">
        <f t="shared" si="24"/>
        <v>85</v>
      </c>
      <c r="AD31" s="27">
        <f t="shared" si="24"/>
        <v>75</v>
      </c>
      <c r="AE31" s="28">
        <f t="shared" si="24"/>
        <v>70</v>
      </c>
      <c r="AF31" s="28">
        <f t="shared" si="24"/>
        <v>90</v>
      </c>
      <c r="AG31" s="28">
        <f t="shared" si="24"/>
        <v>110</v>
      </c>
      <c r="AH31" s="28">
        <f t="shared" si="24"/>
        <v>104</v>
      </c>
      <c r="AI31" s="28">
        <f t="shared" si="24"/>
        <v>82</v>
      </c>
      <c r="AJ31" s="28">
        <f t="shared" si="24"/>
        <v>81</v>
      </c>
      <c r="AK31" s="28">
        <f t="shared" si="24"/>
        <v>104</v>
      </c>
      <c r="AL31" s="28">
        <f t="shared" si="24"/>
        <v>114</v>
      </c>
      <c r="AM31" s="28">
        <f t="shared" si="24"/>
        <v>91</v>
      </c>
      <c r="AN31" s="28">
        <f t="shared" si="24"/>
        <v>117</v>
      </c>
      <c r="AO31" s="28">
        <f t="shared" si="8"/>
        <v>120</v>
      </c>
      <c r="AP31" s="28">
        <f t="shared" si="8"/>
        <v>93</v>
      </c>
      <c r="AQ31" s="28">
        <f t="shared" si="8"/>
        <v>96</v>
      </c>
      <c r="AR31" s="28">
        <f t="shared" si="8"/>
        <v>82</v>
      </c>
      <c r="AS31" s="28">
        <f t="shared" ref="AS31:AT31" si="25">AS54+AS65+AS76+AS87+AS98</f>
        <v>85</v>
      </c>
      <c r="AT31" s="28">
        <f t="shared" si="25"/>
        <v>86</v>
      </c>
      <c r="AU31" s="28">
        <f t="shared" ref="AU31" si="26">AU54+AU65+AU76+AU87+AU98</f>
        <v>98</v>
      </c>
    </row>
    <row r="32" spans="1:47" s="12" customFormat="1" x14ac:dyDescent="0.3">
      <c r="A32" s="12" t="s">
        <v>60</v>
      </c>
      <c r="B32" s="13">
        <f>SUM(B24:B31)</f>
        <v>2030</v>
      </c>
      <c r="C32" s="13">
        <f t="shared" ref="C32:AR32" si="27">SUM(C24:C31)</f>
        <v>2090</v>
      </c>
      <c r="D32" s="13">
        <f t="shared" si="27"/>
        <v>2270</v>
      </c>
      <c r="E32" s="13">
        <f t="shared" si="27"/>
        <v>2700</v>
      </c>
      <c r="F32" s="13">
        <f t="shared" si="27"/>
        <v>3010</v>
      </c>
      <c r="G32" s="13">
        <f t="shared" si="27"/>
        <v>2770</v>
      </c>
      <c r="H32" s="13">
        <f t="shared" si="27"/>
        <v>2950</v>
      </c>
      <c r="I32" s="13">
        <f t="shared" si="27"/>
        <v>3235</v>
      </c>
      <c r="J32" s="13">
        <f t="shared" si="27"/>
        <v>3400</v>
      </c>
      <c r="K32" s="13">
        <f t="shared" si="27"/>
        <v>3410</v>
      </c>
      <c r="L32" s="13">
        <f t="shared" si="27"/>
        <v>3500</v>
      </c>
      <c r="M32" s="13">
        <f t="shared" si="27"/>
        <v>3875</v>
      </c>
      <c r="N32" s="13">
        <f t="shared" si="27"/>
        <v>3985</v>
      </c>
      <c r="O32" s="13">
        <f t="shared" si="27"/>
        <v>4365</v>
      </c>
      <c r="P32" s="13">
        <f t="shared" si="27"/>
        <v>4975</v>
      </c>
      <c r="Q32" s="13">
        <f t="shared" si="27"/>
        <v>6230</v>
      </c>
      <c r="R32" s="13">
        <f t="shared" si="27"/>
        <v>6295</v>
      </c>
      <c r="S32" s="13">
        <f t="shared" si="27"/>
        <v>7740</v>
      </c>
      <c r="T32" s="13">
        <f t="shared" si="27"/>
        <v>8775</v>
      </c>
      <c r="U32" s="13">
        <f t="shared" si="27"/>
        <v>9565</v>
      </c>
      <c r="V32" s="13">
        <f t="shared" si="27"/>
        <v>9190</v>
      </c>
      <c r="W32" s="13">
        <f t="shared" si="27"/>
        <v>7040</v>
      </c>
      <c r="X32" s="13">
        <f t="shared" si="27"/>
        <v>5210</v>
      </c>
      <c r="Y32" s="13">
        <f>SUM(Y24:Y31)</f>
        <v>5840</v>
      </c>
      <c r="Z32" s="13">
        <f t="shared" si="27"/>
        <v>7090</v>
      </c>
      <c r="AA32" s="13">
        <f t="shared" si="27"/>
        <v>8345</v>
      </c>
      <c r="AB32" s="13">
        <f t="shared" si="27"/>
        <v>7845</v>
      </c>
      <c r="AC32" s="13">
        <f t="shared" si="27"/>
        <v>8395</v>
      </c>
      <c r="AD32" s="13">
        <f t="shared" si="27"/>
        <v>8290</v>
      </c>
      <c r="AE32" s="14">
        <f t="shared" si="27"/>
        <v>7850</v>
      </c>
      <c r="AF32" s="14">
        <f t="shared" si="27"/>
        <v>9735</v>
      </c>
      <c r="AG32" s="14">
        <f t="shared" si="27"/>
        <v>8560</v>
      </c>
      <c r="AH32" s="14">
        <f t="shared" si="27"/>
        <v>9910</v>
      </c>
      <c r="AI32" s="14">
        <f t="shared" si="27"/>
        <v>9379</v>
      </c>
      <c r="AJ32" s="14">
        <f t="shared" si="27"/>
        <v>10589</v>
      </c>
      <c r="AK32" s="14">
        <f t="shared" si="27"/>
        <v>9204</v>
      </c>
      <c r="AL32" s="14">
        <f t="shared" si="27"/>
        <v>9473</v>
      </c>
      <c r="AM32" s="14">
        <f t="shared" si="27"/>
        <v>10050</v>
      </c>
      <c r="AN32" s="14">
        <f t="shared" si="27"/>
        <v>10351</v>
      </c>
      <c r="AO32" s="14">
        <f t="shared" si="27"/>
        <v>11477</v>
      </c>
      <c r="AP32" s="14">
        <f t="shared" si="27"/>
        <v>9959</v>
      </c>
      <c r="AQ32" s="14">
        <f t="shared" si="27"/>
        <v>10195</v>
      </c>
      <c r="AR32" s="14">
        <f t="shared" si="27"/>
        <v>9913</v>
      </c>
      <c r="AS32" s="14">
        <f t="shared" ref="AS32:AT32" si="28">SUM(AS24:AS31)</f>
        <v>10370</v>
      </c>
      <c r="AT32" s="14">
        <f t="shared" si="28"/>
        <v>10095</v>
      </c>
      <c r="AU32" s="14">
        <f t="shared" ref="AU32" si="29">SUM(AU24:AU31)</f>
        <v>9447</v>
      </c>
    </row>
    <row r="33" spans="1:47" x14ac:dyDescent="0.3">
      <c r="A33" s="5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  <c r="S33" s="27"/>
      <c r="T33" s="27"/>
      <c r="U33" s="27"/>
      <c r="V33" s="27"/>
      <c r="W33" s="27"/>
      <c r="X33" s="27"/>
      <c r="Y33" s="27"/>
      <c r="Z33" s="27"/>
      <c r="AA33" s="27"/>
      <c r="AB33" s="27"/>
      <c r="AC33" s="27"/>
      <c r="AD33" s="27"/>
      <c r="AE33" s="28"/>
      <c r="AF33" s="28"/>
      <c r="AG33" s="28"/>
      <c r="AH33" s="28"/>
      <c r="AI33" s="28"/>
      <c r="AJ33" s="28"/>
      <c r="AK33" s="28"/>
      <c r="AL33" s="28"/>
      <c r="AM33" s="28"/>
      <c r="AN33" s="28"/>
      <c r="AO33" s="28"/>
      <c r="AP33" s="28"/>
      <c r="AQ33" s="28"/>
      <c r="AR33" s="28"/>
      <c r="AS33" s="28"/>
      <c r="AT33" s="28"/>
      <c r="AU33" s="28"/>
    </row>
    <row r="34" spans="1:47" s="1" customFormat="1" x14ac:dyDescent="0.3">
      <c r="A34" s="1" t="s">
        <v>61</v>
      </c>
      <c r="B34" s="15">
        <f>B21-B32</f>
        <v>310</v>
      </c>
      <c r="C34" s="15">
        <f t="shared" ref="C34:AS34" si="30">C21-C32</f>
        <v>480</v>
      </c>
      <c r="D34" s="15">
        <f t="shared" si="30"/>
        <v>330</v>
      </c>
      <c r="E34" s="15">
        <f t="shared" si="30"/>
        <v>-160</v>
      </c>
      <c r="F34" s="15">
        <f t="shared" si="30"/>
        <v>-30</v>
      </c>
      <c r="G34" s="15">
        <f t="shared" si="30"/>
        <v>-10</v>
      </c>
      <c r="H34" s="15">
        <f t="shared" si="30"/>
        <v>10</v>
      </c>
      <c r="I34" s="15">
        <f t="shared" si="30"/>
        <v>-25</v>
      </c>
      <c r="J34" s="15">
        <f t="shared" si="30"/>
        <v>-20</v>
      </c>
      <c r="K34" s="15">
        <f t="shared" si="30"/>
        <v>-105</v>
      </c>
      <c r="L34" s="15">
        <f t="shared" si="30"/>
        <v>125</v>
      </c>
      <c r="M34" s="15">
        <f t="shared" si="30"/>
        <v>120</v>
      </c>
      <c r="N34" s="15">
        <f t="shared" si="30"/>
        <v>-10</v>
      </c>
      <c r="O34" s="15">
        <f t="shared" si="30"/>
        <v>15</v>
      </c>
      <c r="P34" s="15">
        <f t="shared" si="30"/>
        <v>410</v>
      </c>
      <c r="Q34" s="15">
        <f t="shared" si="30"/>
        <v>220</v>
      </c>
      <c r="R34" s="15">
        <f t="shared" si="30"/>
        <v>1690</v>
      </c>
      <c r="S34" s="15">
        <f t="shared" si="30"/>
        <v>-330</v>
      </c>
      <c r="T34" s="15">
        <f t="shared" si="30"/>
        <v>-200</v>
      </c>
      <c r="U34" s="15">
        <f t="shared" si="30"/>
        <v>-1310</v>
      </c>
      <c r="V34" s="15">
        <f t="shared" si="30"/>
        <v>-1160</v>
      </c>
      <c r="W34" s="15">
        <f t="shared" si="30"/>
        <v>560</v>
      </c>
      <c r="X34" s="15">
        <f t="shared" si="30"/>
        <v>410</v>
      </c>
      <c r="Y34" s="15">
        <f t="shared" si="30"/>
        <v>1020</v>
      </c>
      <c r="Z34" s="15">
        <f t="shared" si="30"/>
        <v>2020</v>
      </c>
      <c r="AA34" s="15">
        <f t="shared" si="30"/>
        <v>1050</v>
      </c>
      <c r="AB34" s="15">
        <f t="shared" si="30"/>
        <v>1335</v>
      </c>
      <c r="AC34" s="15">
        <f t="shared" si="30"/>
        <v>1750</v>
      </c>
      <c r="AD34" s="15">
        <f t="shared" si="30"/>
        <v>635</v>
      </c>
      <c r="AE34" s="16">
        <f t="shared" si="30"/>
        <v>680</v>
      </c>
      <c r="AF34" s="16">
        <f t="shared" si="30"/>
        <v>-530</v>
      </c>
      <c r="AG34" s="16">
        <f t="shared" si="30"/>
        <v>1185</v>
      </c>
      <c r="AH34" s="16">
        <f t="shared" si="30"/>
        <v>-1113</v>
      </c>
      <c r="AI34" s="16">
        <f t="shared" si="30"/>
        <v>-531</v>
      </c>
      <c r="AJ34" s="16">
        <f t="shared" si="30"/>
        <v>-1856</v>
      </c>
      <c r="AK34" s="16">
        <f t="shared" si="30"/>
        <v>-276</v>
      </c>
      <c r="AL34" s="16">
        <f t="shared" si="30"/>
        <v>-192</v>
      </c>
      <c r="AM34" s="16">
        <f t="shared" si="30"/>
        <v>-721</v>
      </c>
      <c r="AN34" s="16">
        <f t="shared" si="30"/>
        <v>-158</v>
      </c>
      <c r="AO34" s="16">
        <f t="shared" si="30"/>
        <v>-953</v>
      </c>
      <c r="AP34" s="16">
        <f t="shared" si="30"/>
        <v>-635</v>
      </c>
      <c r="AQ34" s="16">
        <f t="shared" si="30"/>
        <v>-10</v>
      </c>
      <c r="AR34" s="16">
        <f t="shared" si="30"/>
        <v>-692</v>
      </c>
      <c r="AS34" s="16">
        <f t="shared" si="30"/>
        <v>-908</v>
      </c>
      <c r="AT34" s="16">
        <f t="shared" ref="AT34:AU34" si="31">AT21-AT32</f>
        <v>-501</v>
      </c>
      <c r="AU34" s="16">
        <f t="shared" si="31"/>
        <v>-17</v>
      </c>
    </row>
    <row r="36" spans="1:47" x14ac:dyDescent="0.3">
      <c r="A36" s="33" t="s">
        <v>62</v>
      </c>
      <c r="B36" s="25" t="s">
        <v>85</v>
      </c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/>
      <c r="S36" s="25"/>
      <c r="T36" s="25"/>
      <c r="U36" s="25"/>
      <c r="V36" s="25"/>
      <c r="W36" s="25"/>
      <c r="X36" s="25"/>
      <c r="Y36" s="25"/>
      <c r="Z36" s="25"/>
      <c r="AA36" s="25"/>
      <c r="AB36" s="25"/>
      <c r="AC36" s="25"/>
      <c r="AD36" s="25"/>
      <c r="AE36" s="26"/>
      <c r="AF36" s="26"/>
      <c r="AG36" s="26"/>
      <c r="AH36" s="26"/>
      <c r="AI36" s="26"/>
      <c r="AJ36" s="26"/>
      <c r="AK36" s="26"/>
      <c r="AL36" s="26"/>
      <c r="AM36" s="26"/>
      <c r="AN36" s="26"/>
      <c r="AO36" s="26"/>
      <c r="AP36" s="26"/>
      <c r="AQ36" s="26"/>
      <c r="AR36" s="26"/>
      <c r="AS36" s="26"/>
      <c r="AT36" s="26"/>
      <c r="AU36" s="26"/>
    </row>
    <row r="37" spans="1:47" x14ac:dyDescent="0.3">
      <c r="A37" s="33" t="s">
        <v>63</v>
      </c>
      <c r="B37" s="25" t="s">
        <v>86</v>
      </c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25"/>
      <c r="T37" s="25"/>
      <c r="U37" s="25"/>
      <c r="V37" s="25"/>
      <c r="W37" s="25"/>
      <c r="X37" s="25"/>
      <c r="Y37" s="25"/>
      <c r="Z37" s="25"/>
      <c r="AA37" s="25"/>
      <c r="AB37" s="25"/>
      <c r="AC37" s="25"/>
      <c r="AD37" s="25"/>
      <c r="AE37" s="26"/>
      <c r="AF37" s="26"/>
      <c r="AG37" s="26"/>
      <c r="AH37" s="26"/>
      <c r="AI37" s="26"/>
      <c r="AJ37" s="26"/>
      <c r="AK37" s="26"/>
      <c r="AL37" s="26"/>
      <c r="AM37" s="26"/>
      <c r="AN37" s="26"/>
      <c r="AO37" s="26"/>
      <c r="AP37" s="26"/>
      <c r="AQ37" s="26"/>
      <c r="AR37" s="26"/>
      <c r="AS37" s="26"/>
      <c r="AT37" s="26"/>
      <c r="AU37" s="26"/>
    </row>
    <row r="38" spans="1:47" x14ac:dyDescent="0.3">
      <c r="A38" s="33" t="s">
        <v>64</v>
      </c>
      <c r="B38" s="27" t="s">
        <v>87</v>
      </c>
      <c r="C38" s="25"/>
      <c r="D38" s="25"/>
      <c r="E38" s="25"/>
      <c r="F38" s="25"/>
      <c r="G38" s="25"/>
      <c r="H38" s="27"/>
      <c r="I38" s="25"/>
      <c r="J38" s="25"/>
      <c r="K38" s="25"/>
      <c r="L38" s="25"/>
      <c r="M38" s="25"/>
      <c r="N38" s="25"/>
      <c r="O38" s="25"/>
      <c r="P38" s="25"/>
      <c r="Q38" s="25"/>
      <c r="R38" s="25"/>
      <c r="S38" s="25"/>
      <c r="T38" s="25"/>
      <c r="U38" s="25"/>
      <c r="V38" s="25"/>
      <c r="W38" s="25"/>
      <c r="X38" s="25"/>
      <c r="Y38" s="25"/>
      <c r="Z38" s="25"/>
      <c r="AA38" s="25"/>
      <c r="AB38" s="25"/>
      <c r="AC38" s="25"/>
      <c r="AD38" s="25"/>
      <c r="AE38" s="26"/>
      <c r="AF38" s="26"/>
      <c r="AG38" s="26"/>
      <c r="AH38" s="26"/>
      <c r="AI38" s="26"/>
      <c r="AJ38" s="26"/>
      <c r="AK38" s="26"/>
      <c r="AL38" s="26"/>
      <c r="AM38" s="26"/>
      <c r="AN38" s="26"/>
      <c r="AO38" s="26"/>
      <c r="AP38" s="26"/>
      <c r="AQ38" s="26"/>
      <c r="AR38" s="26"/>
      <c r="AS38" s="26"/>
      <c r="AT38" s="26"/>
      <c r="AU38" s="26"/>
    </row>
    <row r="39" spans="1:47" x14ac:dyDescent="0.3">
      <c r="A39" s="33" t="s">
        <v>65</v>
      </c>
      <c r="B39" s="27" t="s">
        <v>88</v>
      </c>
      <c r="C39" s="25"/>
      <c r="D39" s="25"/>
      <c r="E39" s="25"/>
      <c r="F39" s="25"/>
      <c r="G39" s="25"/>
      <c r="H39" s="27"/>
      <c r="I39" s="25"/>
      <c r="J39" s="25"/>
      <c r="K39" s="25"/>
      <c r="L39" s="25"/>
      <c r="M39" s="25"/>
      <c r="N39" s="25"/>
      <c r="O39" s="25"/>
      <c r="P39" s="25"/>
      <c r="Q39" s="25"/>
      <c r="R39" s="25"/>
      <c r="S39" s="25"/>
      <c r="T39" s="25"/>
      <c r="U39" s="25"/>
      <c r="V39" s="25"/>
      <c r="W39" s="25"/>
      <c r="X39" s="25"/>
      <c r="Y39" s="25"/>
      <c r="Z39" s="25"/>
      <c r="AA39" s="25"/>
      <c r="AB39" s="25"/>
      <c r="AC39" s="25"/>
      <c r="AD39" s="25"/>
      <c r="AE39" s="26"/>
      <c r="AF39" s="26"/>
      <c r="AG39" s="26"/>
      <c r="AH39" s="26"/>
      <c r="AI39" s="26"/>
      <c r="AJ39" s="26"/>
      <c r="AK39" s="26"/>
      <c r="AL39" s="26"/>
      <c r="AM39" s="26"/>
      <c r="AN39" s="26"/>
      <c r="AO39" s="26"/>
      <c r="AP39" s="26"/>
      <c r="AQ39" s="26"/>
      <c r="AR39" s="26"/>
      <c r="AS39" s="26"/>
      <c r="AT39" s="26"/>
      <c r="AU39" s="26"/>
    </row>
    <row r="40" spans="1:47" x14ac:dyDescent="0.3">
      <c r="A40" s="33" t="s">
        <v>66</v>
      </c>
      <c r="B40" s="27" t="s">
        <v>67</v>
      </c>
      <c r="C40" s="25"/>
      <c r="D40" s="25"/>
      <c r="E40" s="25"/>
      <c r="F40" s="25"/>
      <c r="G40" s="25"/>
      <c r="H40" s="27"/>
      <c r="I40" s="25"/>
      <c r="J40" s="25"/>
      <c r="K40" s="25"/>
      <c r="L40" s="25"/>
      <c r="M40" s="25"/>
      <c r="N40" s="25"/>
      <c r="O40" s="25"/>
      <c r="P40" s="25"/>
      <c r="Q40" s="25"/>
      <c r="R40" s="25"/>
      <c r="S40" s="25"/>
      <c r="T40" s="25"/>
      <c r="U40" s="25"/>
      <c r="V40" s="25"/>
      <c r="W40" s="25"/>
      <c r="X40" s="25"/>
      <c r="Y40" s="25"/>
      <c r="Z40" s="25"/>
      <c r="AA40" s="25"/>
      <c r="AB40" s="25"/>
      <c r="AC40" s="25"/>
      <c r="AD40" s="25"/>
      <c r="AE40" s="26"/>
      <c r="AF40" s="26"/>
      <c r="AG40" s="26"/>
      <c r="AH40" s="26"/>
      <c r="AI40" s="26"/>
      <c r="AJ40" s="26"/>
      <c r="AK40" s="26"/>
      <c r="AL40" s="26"/>
      <c r="AM40" s="26"/>
      <c r="AN40" s="26"/>
      <c r="AO40" s="26"/>
      <c r="AP40" s="26"/>
      <c r="AQ40" s="26"/>
      <c r="AR40" s="26"/>
      <c r="AS40" s="26"/>
      <c r="AT40" s="26"/>
      <c r="AU40" s="26"/>
    </row>
    <row r="41" spans="1:47" x14ac:dyDescent="0.3">
      <c r="A41" s="33" t="s">
        <v>68</v>
      </c>
      <c r="B41" s="27" t="s">
        <v>89</v>
      </c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25"/>
      <c r="AD41" s="25"/>
      <c r="AE41" s="26"/>
      <c r="AF41" s="26"/>
      <c r="AG41" s="26"/>
      <c r="AH41" s="26"/>
      <c r="AI41" s="26"/>
      <c r="AJ41" s="26"/>
      <c r="AK41" s="26"/>
      <c r="AL41" s="26"/>
      <c r="AM41" s="26"/>
      <c r="AN41" s="26"/>
      <c r="AO41" s="26"/>
      <c r="AP41" s="26"/>
      <c r="AQ41" s="26"/>
      <c r="AR41" s="26"/>
      <c r="AS41" s="26"/>
      <c r="AT41" s="26"/>
      <c r="AU41" s="26"/>
    </row>
    <row r="43" spans="1:47" x14ac:dyDescent="0.3">
      <c r="A43" s="1" t="s">
        <v>90</v>
      </c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6"/>
      <c r="AF43" s="26"/>
      <c r="AG43" s="26"/>
      <c r="AH43" s="26"/>
      <c r="AI43" s="26"/>
      <c r="AJ43" s="26"/>
      <c r="AK43" s="26"/>
      <c r="AL43" s="26"/>
      <c r="AM43" s="26"/>
      <c r="AN43" s="26"/>
      <c r="AO43" s="26"/>
      <c r="AP43" s="26"/>
      <c r="AQ43" s="26"/>
      <c r="AR43" s="26"/>
      <c r="AS43" s="26"/>
      <c r="AT43" s="26"/>
      <c r="AU43" s="26"/>
    </row>
    <row r="45" spans="1:47" s="1" customFormat="1" x14ac:dyDescent="0.3">
      <c r="A45" s="1" t="s">
        <v>47</v>
      </c>
      <c r="B45" s="10">
        <f t="shared" ref="B45:X45" si="32">C45-1</f>
        <v>1980</v>
      </c>
      <c r="C45" s="10">
        <f t="shared" si="32"/>
        <v>1981</v>
      </c>
      <c r="D45" s="10">
        <f t="shared" si="32"/>
        <v>1982</v>
      </c>
      <c r="E45" s="10">
        <f t="shared" si="32"/>
        <v>1983</v>
      </c>
      <c r="F45" s="10">
        <f t="shared" si="32"/>
        <v>1984</v>
      </c>
      <c r="G45" s="10">
        <f t="shared" si="32"/>
        <v>1985</v>
      </c>
      <c r="H45" s="10">
        <f t="shared" si="32"/>
        <v>1986</v>
      </c>
      <c r="I45" s="10">
        <f t="shared" si="32"/>
        <v>1987</v>
      </c>
      <c r="J45" s="10">
        <f t="shared" si="32"/>
        <v>1988</v>
      </c>
      <c r="K45" s="10">
        <f t="shared" si="32"/>
        <v>1989</v>
      </c>
      <c r="L45" s="10">
        <f t="shared" si="32"/>
        <v>1990</v>
      </c>
      <c r="M45" s="10">
        <f t="shared" si="32"/>
        <v>1991</v>
      </c>
      <c r="N45" s="10">
        <f t="shared" si="32"/>
        <v>1992</v>
      </c>
      <c r="O45" s="10">
        <f t="shared" si="32"/>
        <v>1993</v>
      </c>
      <c r="P45" s="10">
        <f t="shared" si="32"/>
        <v>1994</v>
      </c>
      <c r="Q45" s="10">
        <f t="shared" si="32"/>
        <v>1995</v>
      </c>
      <c r="R45" s="10">
        <f t="shared" si="32"/>
        <v>1996</v>
      </c>
      <c r="S45" s="10">
        <f t="shared" si="32"/>
        <v>1997</v>
      </c>
      <c r="T45" s="10">
        <f t="shared" si="32"/>
        <v>1998</v>
      </c>
      <c r="U45" s="10">
        <f t="shared" si="32"/>
        <v>1999</v>
      </c>
      <c r="V45" s="10">
        <f t="shared" si="32"/>
        <v>2000</v>
      </c>
      <c r="W45" s="10">
        <f t="shared" si="32"/>
        <v>2001</v>
      </c>
      <c r="X45" s="10">
        <f t="shared" si="32"/>
        <v>2002</v>
      </c>
      <c r="Y45" s="10">
        <f>Z45-1</f>
        <v>2003</v>
      </c>
      <c r="Z45" s="10">
        <v>2004</v>
      </c>
      <c r="AA45" s="10">
        <v>2005</v>
      </c>
      <c r="AB45" s="10">
        <v>2006</v>
      </c>
      <c r="AC45" s="10">
        <v>2007</v>
      </c>
      <c r="AD45" s="10">
        <v>2008</v>
      </c>
      <c r="AE45" s="11">
        <v>2009</v>
      </c>
      <c r="AF45" s="11">
        <v>2010</v>
      </c>
      <c r="AG45" s="11">
        <v>2011</v>
      </c>
      <c r="AH45" s="11">
        <v>2012</v>
      </c>
      <c r="AI45" s="11">
        <v>2013</v>
      </c>
      <c r="AJ45" s="11">
        <f>AI45+1</f>
        <v>2014</v>
      </c>
      <c r="AK45" s="11">
        <f>AJ45+1</f>
        <v>2015</v>
      </c>
      <c r="AL45" s="11">
        <f>AK45+1</f>
        <v>2016</v>
      </c>
      <c r="AM45" s="11">
        <f>AL45+1</f>
        <v>2017</v>
      </c>
      <c r="AN45" s="11">
        <f>AM45+1</f>
        <v>2018</v>
      </c>
      <c r="AO45" s="11">
        <v>2019</v>
      </c>
      <c r="AP45" s="11">
        <v>2020</v>
      </c>
      <c r="AQ45" s="11">
        <v>2021</v>
      </c>
      <c r="AR45" s="11">
        <v>2022</v>
      </c>
      <c r="AS45" s="11">
        <v>2023</v>
      </c>
      <c r="AT45" s="11">
        <v>2024</v>
      </c>
      <c r="AU45" s="11">
        <f>AU4</f>
        <v>2025</v>
      </c>
    </row>
    <row r="46" spans="1:47" s="1" customFormat="1" x14ac:dyDescent="0.3">
      <c r="A46" s="1" t="s">
        <v>69</v>
      </c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  <c r="AA46" s="10"/>
      <c r="AB46" s="10"/>
      <c r="AC46" s="10"/>
      <c r="AD46" s="10"/>
      <c r="AE46" s="11"/>
      <c r="AF46" s="11"/>
      <c r="AG46" s="11"/>
      <c r="AH46" s="11"/>
      <c r="AI46" s="11"/>
      <c r="AJ46" s="11"/>
      <c r="AK46" s="11"/>
      <c r="AL46" s="11"/>
      <c r="AM46" s="11"/>
      <c r="AN46" s="11"/>
      <c r="AO46" s="11"/>
      <c r="AP46" s="11"/>
      <c r="AQ46" s="11"/>
      <c r="AR46" s="11"/>
      <c r="AS46" s="11"/>
      <c r="AT46" s="11"/>
      <c r="AU46" s="11"/>
    </row>
    <row r="47" spans="1:47" x14ac:dyDescent="0.3">
      <c r="A47" s="23" t="s">
        <v>57</v>
      </c>
      <c r="B47" s="32"/>
      <c r="C47" s="32"/>
      <c r="D47" s="32"/>
      <c r="E47" s="32"/>
      <c r="F47" s="32"/>
      <c r="G47" s="32"/>
      <c r="H47" s="34"/>
      <c r="I47" s="27">
        <v>5</v>
      </c>
      <c r="J47" s="27">
        <v>5</v>
      </c>
      <c r="K47" s="27">
        <v>5</v>
      </c>
      <c r="L47" s="27">
        <v>5</v>
      </c>
      <c r="M47" s="27">
        <v>5</v>
      </c>
      <c r="N47" s="27">
        <v>40</v>
      </c>
      <c r="O47" s="27">
        <v>115</v>
      </c>
      <c r="P47" s="27">
        <v>260</v>
      </c>
      <c r="Q47" s="27">
        <v>650</v>
      </c>
      <c r="R47" s="27">
        <v>860</v>
      </c>
      <c r="S47" s="27">
        <v>1100</v>
      </c>
      <c r="T47" s="27">
        <v>1370</v>
      </c>
      <c r="U47" s="27">
        <v>1530</v>
      </c>
      <c r="V47" s="27">
        <v>1900</v>
      </c>
      <c r="W47" s="27">
        <v>1730</v>
      </c>
      <c r="X47" s="27">
        <v>1370</v>
      </c>
      <c r="Y47" s="27">
        <v>1220</v>
      </c>
      <c r="Z47" s="27">
        <v>1105</v>
      </c>
      <c r="AA47" s="27">
        <v>975</v>
      </c>
      <c r="AB47" s="27">
        <v>890</v>
      </c>
      <c r="AC47" s="27">
        <v>920</v>
      </c>
      <c r="AD47" s="27">
        <v>1005</v>
      </c>
      <c r="AE47" s="28">
        <v>995</v>
      </c>
      <c r="AF47" s="28">
        <v>1330</v>
      </c>
      <c r="AG47" s="28">
        <v>1485</v>
      </c>
      <c r="AH47" s="28">
        <v>1427</v>
      </c>
      <c r="AI47" s="28">
        <v>1494</v>
      </c>
      <c r="AJ47" s="28">
        <v>1574</v>
      </c>
      <c r="AK47" s="28">
        <v>1610</v>
      </c>
      <c r="AL47" s="28">
        <v>1625</v>
      </c>
      <c r="AM47" s="28">
        <v>1690</v>
      </c>
      <c r="AN47" s="28">
        <v>1917</v>
      </c>
      <c r="AO47" s="28">
        <v>2095</v>
      </c>
      <c r="AP47" s="28">
        <v>1792</v>
      </c>
      <c r="AQ47" s="28">
        <v>1869</v>
      </c>
      <c r="AR47" s="28">
        <v>1936</v>
      </c>
      <c r="AS47" s="28">
        <v>2057</v>
      </c>
      <c r="AT47" s="28">
        <v>1918</v>
      </c>
      <c r="AU47" s="28">
        <v>1776</v>
      </c>
    </row>
    <row r="48" spans="1:47" x14ac:dyDescent="0.3">
      <c r="A48" s="23" t="s">
        <v>80</v>
      </c>
      <c r="B48" s="32"/>
      <c r="C48" s="32"/>
      <c r="D48" s="32"/>
      <c r="E48" s="32"/>
      <c r="F48" s="32"/>
      <c r="G48" s="32"/>
      <c r="H48" s="27">
        <v>60</v>
      </c>
      <c r="I48" s="27">
        <v>60</v>
      </c>
      <c r="J48" s="27">
        <v>65</v>
      </c>
      <c r="K48" s="27">
        <v>65</v>
      </c>
      <c r="L48" s="27">
        <v>75</v>
      </c>
      <c r="M48" s="27">
        <v>70</v>
      </c>
      <c r="N48" s="27">
        <v>75</v>
      </c>
      <c r="O48" s="27">
        <v>65</v>
      </c>
      <c r="P48" s="27">
        <v>60</v>
      </c>
      <c r="Q48" s="27">
        <v>65</v>
      </c>
      <c r="R48" s="27">
        <v>65</v>
      </c>
      <c r="S48" s="27">
        <v>70</v>
      </c>
      <c r="T48" s="27">
        <v>65</v>
      </c>
      <c r="U48" s="27">
        <v>65</v>
      </c>
      <c r="V48" s="27">
        <v>95</v>
      </c>
      <c r="W48" s="27">
        <v>65</v>
      </c>
      <c r="X48" s="27">
        <v>70</v>
      </c>
      <c r="Y48" s="27">
        <v>65</v>
      </c>
      <c r="Z48" s="27">
        <v>70</v>
      </c>
      <c r="AA48" s="27">
        <v>155</v>
      </c>
      <c r="AB48" s="27">
        <v>175</v>
      </c>
      <c r="AC48" s="27">
        <v>95</v>
      </c>
      <c r="AD48" s="27">
        <v>100</v>
      </c>
      <c r="AE48" s="28">
        <v>85</v>
      </c>
      <c r="AF48" s="28">
        <v>105</v>
      </c>
      <c r="AG48" s="28">
        <v>80</v>
      </c>
      <c r="AH48" s="28">
        <v>79</v>
      </c>
      <c r="AI48" s="28">
        <v>71</v>
      </c>
      <c r="AJ48" s="28">
        <v>-25</v>
      </c>
      <c r="AK48" s="28">
        <v>74</v>
      </c>
      <c r="AL48" s="28">
        <v>74</v>
      </c>
      <c r="AM48" s="28">
        <v>75</v>
      </c>
      <c r="AN48" s="28">
        <v>65</v>
      </c>
      <c r="AO48" s="28">
        <v>71</v>
      </c>
      <c r="AP48" s="28">
        <v>53</v>
      </c>
      <c r="AQ48" s="28">
        <v>73</v>
      </c>
      <c r="AR48" s="28">
        <v>108</v>
      </c>
      <c r="AS48" s="28">
        <v>74</v>
      </c>
      <c r="AT48" s="28">
        <v>80</v>
      </c>
      <c r="AU48" s="28">
        <v>81</v>
      </c>
    </row>
    <row r="49" spans="1:47" x14ac:dyDescent="0.3">
      <c r="A49" s="23" t="s">
        <v>81</v>
      </c>
      <c r="B49" s="27">
        <v>100</v>
      </c>
      <c r="C49" s="27">
        <v>110</v>
      </c>
      <c r="D49" s="27">
        <v>140</v>
      </c>
      <c r="E49" s="27">
        <v>250</v>
      </c>
      <c r="F49" s="27">
        <v>290</v>
      </c>
      <c r="G49" s="27">
        <v>260</v>
      </c>
      <c r="H49" s="27">
        <v>245</v>
      </c>
      <c r="I49" s="27">
        <v>240</v>
      </c>
      <c r="J49" s="27">
        <v>265</v>
      </c>
      <c r="K49" s="27">
        <v>250</v>
      </c>
      <c r="L49" s="27">
        <v>260</v>
      </c>
      <c r="M49" s="27">
        <v>300</v>
      </c>
      <c r="N49" s="27">
        <v>300</v>
      </c>
      <c r="O49" s="27">
        <v>265</v>
      </c>
      <c r="P49" s="27">
        <v>255</v>
      </c>
      <c r="Q49" s="27">
        <v>250</v>
      </c>
      <c r="R49" s="27">
        <v>255</v>
      </c>
      <c r="S49" s="27">
        <v>260</v>
      </c>
      <c r="T49" s="27">
        <v>210</v>
      </c>
      <c r="U49" s="27">
        <v>180</v>
      </c>
      <c r="V49" s="27">
        <v>100</v>
      </c>
      <c r="W49" s="27">
        <v>50</v>
      </c>
      <c r="X49" s="27">
        <v>55</v>
      </c>
      <c r="Y49" s="27">
        <v>70</v>
      </c>
      <c r="Z49" s="27">
        <v>80</v>
      </c>
      <c r="AA49" s="27">
        <v>75</v>
      </c>
      <c r="AB49" s="27">
        <v>75</v>
      </c>
      <c r="AC49" s="27">
        <v>70</v>
      </c>
      <c r="AD49" s="27">
        <v>65</v>
      </c>
      <c r="AE49" s="28">
        <v>65</v>
      </c>
      <c r="AF49" s="28">
        <v>80</v>
      </c>
      <c r="AG49" s="28">
        <v>80</v>
      </c>
      <c r="AH49" s="28">
        <v>81</v>
      </c>
      <c r="AI49" s="28">
        <v>81</v>
      </c>
      <c r="AJ49" s="28">
        <v>78</v>
      </c>
      <c r="AK49" s="28">
        <v>71</v>
      </c>
      <c r="AL49" s="28">
        <v>66</v>
      </c>
      <c r="AM49" s="28">
        <v>61</v>
      </c>
      <c r="AN49" s="28">
        <v>52</v>
      </c>
      <c r="AO49" s="28">
        <v>43</v>
      </c>
      <c r="AP49" s="28">
        <v>29</v>
      </c>
      <c r="AQ49" s="28">
        <v>32</v>
      </c>
      <c r="AR49" s="28">
        <v>31</v>
      </c>
      <c r="AS49" s="28">
        <v>28</v>
      </c>
      <c r="AT49" s="28">
        <v>26</v>
      </c>
      <c r="AU49" s="28">
        <v>24</v>
      </c>
    </row>
    <row r="50" spans="1:47" x14ac:dyDescent="0.3">
      <c r="A50" s="23" t="s">
        <v>82</v>
      </c>
      <c r="B50" s="27">
        <v>110</v>
      </c>
      <c r="C50" s="27">
        <v>110</v>
      </c>
      <c r="D50" s="27">
        <v>130</v>
      </c>
      <c r="E50" s="27">
        <v>150</v>
      </c>
      <c r="F50" s="27">
        <v>190</v>
      </c>
      <c r="G50" s="27">
        <v>200</v>
      </c>
      <c r="H50" s="27">
        <v>180</v>
      </c>
      <c r="I50" s="27">
        <v>200</v>
      </c>
      <c r="J50" s="27">
        <v>220</v>
      </c>
      <c r="K50" s="27">
        <v>210</v>
      </c>
      <c r="L50" s="27">
        <v>200</v>
      </c>
      <c r="M50" s="27">
        <v>200</v>
      </c>
      <c r="N50" s="27">
        <v>210</v>
      </c>
      <c r="O50" s="27">
        <v>210</v>
      </c>
      <c r="P50" s="27">
        <v>255</v>
      </c>
      <c r="Q50" s="27">
        <v>325</v>
      </c>
      <c r="R50" s="27">
        <v>300</v>
      </c>
      <c r="S50" s="27">
        <v>340</v>
      </c>
      <c r="T50" s="27">
        <v>270</v>
      </c>
      <c r="U50" s="27">
        <v>255</v>
      </c>
      <c r="V50" s="27">
        <v>265</v>
      </c>
      <c r="W50" s="27">
        <v>35</v>
      </c>
      <c r="X50" s="27">
        <v>85</v>
      </c>
      <c r="Y50" s="27">
        <v>85</v>
      </c>
      <c r="Z50" s="27">
        <v>115</v>
      </c>
      <c r="AA50" s="27">
        <v>195</v>
      </c>
      <c r="AB50" s="27">
        <v>210</v>
      </c>
      <c r="AC50" s="27">
        <v>280</v>
      </c>
      <c r="AD50" s="27">
        <v>190</v>
      </c>
      <c r="AE50" s="28">
        <v>195</v>
      </c>
      <c r="AF50" s="28">
        <v>195</v>
      </c>
      <c r="AG50" s="28">
        <v>190</v>
      </c>
      <c r="AH50" s="28">
        <v>151</v>
      </c>
      <c r="AI50" s="28">
        <v>112</v>
      </c>
      <c r="AJ50" s="28">
        <v>113</v>
      </c>
      <c r="AK50" s="28">
        <v>101</v>
      </c>
      <c r="AL50" s="28">
        <v>99</v>
      </c>
      <c r="AM50" s="28">
        <v>96</v>
      </c>
      <c r="AN50" s="28">
        <v>91</v>
      </c>
      <c r="AO50" s="28">
        <v>85</v>
      </c>
      <c r="AP50" s="28">
        <v>75</v>
      </c>
      <c r="AQ50" s="28">
        <v>76</v>
      </c>
      <c r="AR50" s="28">
        <v>66</v>
      </c>
      <c r="AS50" s="28">
        <v>61</v>
      </c>
      <c r="AT50" s="28">
        <v>62</v>
      </c>
      <c r="AU50" s="28">
        <v>63</v>
      </c>
    </row>
    <row r="51" spans="1:47" x14ac:dyDescent="0.3">
      <c r="A51" s="23" t="s">
        <v>83</v>
      </c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32"/>
      <c r="Q51" s="32"/>
      <c r="R51" s="32"/>
      <c r="S51" s="32"/>
      <c r="T51" s="32"/>
      <c r="U51" s="32"/>
      <c r="V51" s="27">
        <v>0</v>
      </c>
      <c r="W51" s="27">
        <v>0</v>
      </c>
      <c r="X51" s="27">
        <v>0</v>
      </c>
      <c r="Y51" s="27">
        <v>0</v>
      </c>
      <c r="Z51" s="27">
        <v>0</v>
      </c>
      <c r="AA51" s="27">
        <v>0</v>
      </c>
      <c r="AB51" s="27">
        <v>0</v>
      </c>
      <c r="AC51" s="27">
        <v>280</v>
      </c>
      <c r="AD51" s="27">
        <v>370</v>
      </c>
      <c r="AE51" s="28">
        <v>525</v>
      </c>
      <c r="AF51" s="28">
        <v>-5</v>
      </c>
      <c r="AG51" s="28">
        <v>-35</v>
      </c>
      <c r="AH51" s="28">
        <v>163</v>
      </c>
      <c r="AI51" s="28">
        <v>-14</v>
      </c>
      <c r="AJ51" s="28">
        <v>-74</v>
      </c>
      <c r="AK51" s="28">
        <v>-200</v>
      </c>
      <c r="AL51" s="28">
        <v>-269</v>
      </c>
      <c r="AM51" s="28">
        <v>-287</v>
      </c>
      <c r="AN51" s="28">
        <v>-141</v>
      </c>
      <c r="AO51" s="28">
        <v>-56</v>
      </c>
      <c r="AP51" s="28">
        <v>-17</v>
      </c>
      <c r="AQ51" s="28">
        <v>-17</v>
      </c>
      <c r="AR51" s="28">
        <v>-58</v>
      </c>
      <c r="AS51" s="28">
        <v>32</v>
      </c>
      <c r="AT51" s="28">
        <v>31</v>
      </c>
      <c r="AU51" s="28">
        <v>6</v>
      </c>
    </row>
    <row r="52" spans="1:47" x14ac:dyDescent="0.3">
      <c r="A52" s="23" t="s">
        <v>84</v>
      </c>
      <c r="B52" s="27">
        <v>130</v>
      </c>
      <c r="C52" s="27">
        <v>140</v>
      </c>
      <c r="D52" s="27">
        <v>150</v>
      </c>
      <c r="E52" s="27">
        <v>140</v>
      </c>
      <c r="F52" s="27">
        <v>140</v>
      </c>
      <c r="G52" s="27">
        <v>140</v>
      </c>
      <c r="H52" s="27">
        <v>35</v>
      </c>
      <c r="I52" s="27">
        <v>30</v>
      </c>
      <c r="J52" s="27">
        <v>35</v>
      </c>
      <c r="K52" s="27">
        <v>35</v>
      </c>
      <c r="L52" s="27">
        <v>35</v>
      </c>
      <c r="M52" s="27">
        <v>35</v>
      </c>
      <c r="N52" s="27">
        <v>35</v>
      </c>
      <c r="O52" s="27">
        <v>35</v>
      </c>
      <c r="P52" s="27">
        <v>30</v>
      </c>
      <c r="Q52" s="27">
        <v>30</v>
      </c>
      <c r="R52" s="27">
        <v>30</v>
      </c>
      <c r="S52" s="27">
        <v>50</v>
      </c>
      <c r="T52" s="27">
        <v>50</v>
      </c>
      <c r="U52" s="27">
        <v>50</v>
      </c>
      <c r="V52" s="27">
        <v>45</v>
      </c>
      <c r="W52" s="27">
        <v>35</v>
      </c>
      <c r="X52" s="27">
        <v>35</v>
      </c>
      <c r="Y52" s="27">
        <v>35</v>
      </c>
      <c r="Z52" s="27">
        <v>35</v>
      </c>
      <c r="AA52" s="27">
        <v>35</v>
      </c>
      <c r="AB52" s="27">
        <v>40</v>
      </c>
      <c r="AC52" s="27">
        <v>40</v>
      </c>
      <c r="AD52" s="27">
        <v>45</v>
      </c>
      <c r="AE52" s="28">
        <v>50</v>
      </c>
      <c r="AF52" s="28">
        <v>65</v>
      </c>
      <c r="AG52" s="28">
        <v>60</v>
      </c>
      <c r="AH52" s="28">
        <v>64</v>
      </c>
      <c r="AI52" s="28">
        <v>61</v>
      </c>
      <c r="AJ52" s="28">
        <v>60</v>
      </c>
      <c r="AK52" s="28">
        <v>59</v>
      </c>
      <c r="AL52" s="28">
        <v>58</v>
      </c>
      <c r="AM52" s="28">
        <v>53</v>
      </c>
      <c r="AN52" s="28">
        <v>49</v>
      </c>
      <c r="AO52" s="28">
        <v>42</v>
      </c>
      <c r="AP52" s="28">
        <v>28</v>
      </c>
      <c r="AQ52" s="28">
        <v>29</v>
      </c>
      <c r="AR52" s="28">
        <v>29</v>
      </c>
      <c r="AS52" s="28">
        <v>29</v>
      </c>
      <c r="AT52" s="28">
        <v>30</v>
      </c>
      <c r="AU52" s="28">
        <v>30</v>
      </c>
    </row>
    <row r="53" spans="1:47" x14ac:dyDescent="0.3">
      <c r="A53" s="23" t="s">
        <v>58</v>
      </c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27"/>
      <c r="R53" s="27"/>
      <c r="S53" s="27"/>
      <c r="T53" s="27"/>
      <c r="U53" s="27"/>
      <c r="V53" s="27"/>
      <c r="W53" s="27"/>
      <c r="X53" s="27"/>
      <c r="Y53" s="27"/>
      <c r="Z53" s="27"/>
      <c r="AA53" s="27"/>
      <c r="AB53" s="27"/>
      <c r="AC53" s="27"/>
      <c r="AD53" s="27"/>
      <c r="AE53" s="28"/>
      <c r="AF53" s="28"/>
      <c r="AG53" s="28"/>
      <c r="AH53" s="28"/>
      <c r="AI53" s="28">
        <v>18</v>
      </c>
      <c r="AJ53" s="28">
        <v>19</v>
      </c>
      <c r="AK53" s="28">
        <v>22</v>
      </c>
      <c r="AL53" s="28">
        <v>23</v>
      </c>
      <c r="AM53" s="28">
        <v>21</v>
      </c>
      <c r="AN53" s="28">
        <v>22</v>
      </c>
      <c r="AO53" s="28">
        <v>26</v>
      </c>
      <c r="AP53" s="28">
        <v>26</v>
      </c>
      <c r="AQ53" s="28">
        <v>30</v>
      </c>
      <c r="AR53" s="28">
        <v>31</v>
      </c>
      <c r="AS53" s="28">
        <v>35</v>
      </c>
      <c r="AT53" s="28">
        <v>34</v>
      </c>
      <c r="AU53" s="28">
        <v>35</v>
      </c>
    </row>
    <row r="54" spans="1:47" x14ac:dyDescent="0.3">
      <c r="A54" s="23" t="s">
        <v>59</v>
      </c>
      <c r="B54" s="27">
        <v>160</v>
      </c>
      <c r="C54" s="27">
        <v>90</v>
      </c>
      <c r="D54" s="27">
        <v>100</v>
      </c>
      <c r="E54" s="27">
        <v>110</v>
      </c>
      <c r="F54" s="27">
        <v>130</v>
      </c>
      <c r="G54" s="27">
        <v>120</v>
      </c>
      <c r="H54" s="27">
        <v>20</v>
      </c>
      <c r="I54" s="27">
        <v>15</v>
      </c>
      <c r="J54" s="27">
        <v>15</v>
      </c>
      <c r="K54" s="27">
        <v>20</v>
      </c>
      <c r="L54" s="27">
        <v>15</v>
      </c>
      <c r="M54" s="27">
        <v>10</v>
      </c>
      <c r="N54" s="27">
        <v>15</v>
      </c>
      <c r="O54" s="27">
        <v>-10</v>
      </c>
      <c r="P54" s="27">
        <v>25</v>
      </c>
      <c r="Q54" s="27">
        <v>20</v>
      </c>
      <c r="R54" s="27">
        <v>20</v>
      </c>
      <c r="S54" s="27">
        <v>25</v>
      </c>
      <c r="T54" s="27">
        <v>25</v>
      </c>
      <c r="U54" s="27">
        <v>25</v>
      </c>
      <c r="V54" s="27">
        <v>20</v>
      </c>
      <c r="W54" s="27">
        <v>20</v>
      </c>
      <c r="X54" s="27">
        <v>15</v>
      </c>
      <c r="Y54" s="27">
        <v>20</v>
      </c>
      <c r="Z54" s="27">
        <v>25</v>
      </c>
      <c r="AA54" s="27">
        <v>20</v>
      </c>
      <c r="AB54" s="27">
        <v>25</v>
      </c>
      <c r="AC54" s="27">
        <v>20</v>
      </c>
      <c r="AD54" s="27">
        <v>20</v>
      </c>
      <c r="AE54" s="28">
        <v>20</v>
      </c>
      <c r="AF54" s="28">
        <v>30</v>
      </c>
      <c r="AG54" s="28">
        <v>25</v>
      </c>
      <c r="AH54" s="28">
        <v>24</v>
      </c>
      <c r="AI54" s="28">
        <v>13</v>
      </c>
      <c r="AJ54" s="28">
        <v>13</v>
      </c>
      <c r="AK54" s="28">
        <v>15</v>
      </c>
      <c r="AL54" s="28">
        <v>12</v>
      </c>
      <c r="AM54" s="28">
        <v>12</v>
      </c>
      <c r="AN54" s="28">
        <v>18</v>
      </c>
      <c r="AO54" s="28">
        <v>12</v>
      </c>
      <c r="AP54" s="28">
        <v>10</v>
      </c>
      <c r="AQ54" s="28">
        <v>10</v>
      </c>
      <c r="AR54" s="28">
        <v>10</v>
      </c>
      <c r="AS54" s="28">
        <v>10</v>
      </c>
      <c r="AT54" s="28">
        <v>11</v>
      </c>
      <c r="AU54" s="28">
        <v>15</v>
      </c>
    </row>
    <row r="55" spans="1:47" s="12" customFormat="1" x14ac:dyDescent="0.3">
      <c r="A55" s="12" t="s">
        <v>70</v>
      </c>
      <c r="B55" s="13">
        <f>SUM(B47:B54)</f>
        <v>500</v>
      </c>
      <c r="C55" s="13">
        <f t="shared" ref="C55:AR55" si="33">SUM(C47:C54)</f>
        <v>450</v>
      </c>
      <c r="D55" s="13">
        <f t="shared" si="33"/>
        <v>520</v>
      </c>
      <c r="E55" s="13">
        <f t="shared" si="33"/>
        <v>650</v>
      </c>
      <c r="F55" s="13">
        <f t="shared" si="33"/>
        <v>750</v>
      </c>
      <c r="G55" s="13">
        <f t="shared" si="33"/>
        <v>720</v>
      </c>
      <c r="H55" s="13">
        <f t="shared" si="33"/>
        <v>540</v>
      </c>
      <c r="I55" s="13">
        <f t="shared" si="33"/>
        <v>550</v>
      </c>
      <c r="J55" s="13">
        <f t="shared" si="33"/>
        <v>605</v>
      </c>
      <c r="K55" s="13">
        <f t="shared" si="33"/>
        <v>585</v>
      </c>
      <c r="L55" s="13">
        <f t="shared" si="33"/>
        <v>590</v>
      </c>
      <c r="M55" s="13">
        <f t="shared" si="33"/>
        <v>620</v>
      </c>
      <c r="N55" s="13">
        <f t="shared" si="33"/>
        <v>675</v>
      </c>
      <c r="O55" s="13">
        <f t="shared" si="33"/>
        <v>680</v>
      </c>
      <c r="P55" s="13">
        <f t="shared" si="33"/>
        <v>885</v>
      </c>
      <c r="Q55" s="13">
        <f t="shared" si="33"/>
        <v>1340</v>
      </c>
      <c r="R55" s="13">
        <f t="shared" si="33"/>
        <v>1530</v>
      </c>
      <c r="S55" s="13">
        <f t="shared" si="33"/>
        <v>1845</v>
      </c>
      <c r="T55" s="13">
        <f t="shared" si="33"/>
        <v>1990</v>
      </c>
      <c r="U55" s="13">
        <f t="shared" si="33"/>
        <v>2105</v>
      </c>
      <c r="V55" s="13">
        <f t="shared" si="33"/>
        <v>2425</v>
      </c>
      <c r="W55" s="13">
        <f t="shared" si="33"/>
        <v>1935</v>
      </c>
      <c r="X55" s="13">
        <f t="shared" si="33"/>
        <v>1630</v>
      </c>
      <c r="Y55" s="13">
        <f t="shared" si="33"/>
        <v>1495</v>
      </c>
      <c r="Z55" s="13">
        <f t="shared" si="33"/>
        <v>1430</v>
      </c>
      <c r="AA55" s="13">
        <f t="shared" si="33"/>
        <v>1455</v>
      </c>
      <c r="AB55" s="13">
        <f t="shared" si="33"/>
        <v>1415</v>
      </c>
      <c r="AC55" s="13">
        <f t="shared" si="33"/>
        <v>1705</v>
      </c>
      <c r="AD55" s="13">
        <f t="shared" si="33"/>
        <v>1795</v>
      </c>
      <c r="AE55" s="14">
        <f t="shared" si="33"/>
        <v>1935</v>
      </c>
      <c r="AF55" s="14">
        <f t="shared" si="33"/>
        <v>1800</v>
      </c>
      <c r="AG55" s="14">
        <f t="shared" si="33"/>
        <v>1885</v>
      </c>
      <c r="AH55" s="14">
        <f t="shared" si="33"/>
        <v>1989</v>
      </c>
      <c r="AI55" s="14">
        <f t="shared" si="33"/>
        <v>1836</v>
      </c>
      <c r="AJ55" s="14">
        <f t="shared" si="33"/>
        <v>1758</v>
      </c>
      <c r="AK55" s="14">
        <f t="shared" si="33"/>
        <v>1752</v>
      </c>
      <c r="AL55" s="14">
        <f t="shared" si="33"/>
        <v>1688</v>
      </c>
      <c r="AM55" s="14">
        <f t="shared" si="33"/>
        <v>1721</v>
      </c>
      <c r="AN55" s="14">
        <f t="shared" si="33"/>
        <v>2073</v>
      </c>
      <c r="AO55" s="14">
        <f t="shared" si="33"/>
        <v>2318</v>
      </c>
      <c r="AP55" s="14">
        <f t="shared" si="33"/>
        <v>1996</v>
      </c>
      <c r="AQ55" s="14">
        <f t="shared" si="33"/>
        <v>2102</v>
      </c>
      <c r="AR55" s="14">
        <f t="shared" si="33"/>
        <v>2153</v>
      </c>
      <c r="AS55" s="14">
        <f t="shared" ref="AS55:AT55" si="34">SUM(AS47:AS54)</f>
        <v>2326</v>
      </c>
      <c r="AT55" s="14">
        <f t="shared" si="34"/>
        <v>2192</v>
      </c>
      <c r="AU55" s="14">
        <f t="shared" ref="AU55" si="35">SUM(AU47:AU54)</f>
        <v>2030</v>
      </c>
    </row>
    <row r="56" spans="1:47" x14ac:dyDescent="0.3">
      <c r="A56" s="23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27"/>
      <c r="R56" s="27"/>
      <c r="S56" s="27"/>
      <c r="T56" s="27"/>
      <c r="U56" s="27"/>
      <c r="V56" s="27"/>
      <c r="W56" s="27"/>
      <c r="X56" s="27"/>
      <c r="Y56" s="27"/>
      <c r="Z56" s="27"/>
      <c r="AA56" s="27"/>
      <c r="AB56" s="27"/>
      <c r="AC56" s="27"/>
      <c r="AD56" s="27"/>
      <c r="AE56" s="28"/>
      <c r="AF56" s="28"/>
      <c r="AG56" s="28"/>
      <c r="AH56" s="28"/>
      <c r="AI56" s="28"/>
      <c r="AJ56" s="28"/>
      <c r="AK56" s="28"/>
      <c r="AL56" s="28"/>
      <c r="AM56" s="28"/>
      <c r="AN56" s="28"/>
      <c r="AO56" s="28"/>
      <c r="AP56" s="28"/>
      <c r="AQ56" s="28"/>
      <c r="AR56" s="28"/>
      <c r="AS56" s="28"/>
      <c r="AT56" s="28"/>
      <c r="AU56" s="28"/>
    </row>
    <row r="57" spans="1:47" x14ac:dyDescent="0.3">
      <c r="A57" s="1" t="s">
        <v>8</v>
      </c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27"/>
      <c r="R57" s="27"/>
      <c r="S57" s="27"/>
      <c r="T57" s="27"/>
      <c r="U57" s="27"/>
      <c r="V57" s="27"/>
      <c r="W57" s="27"/>
      <c r="X57" s="27"/>
      <c r="Y57" s="27"/>
      <c r="Z57" s="27"/>
      <c r="AA57" s="27"/>
      <c r="AB57" s="27"/>
      <c r="AC57" s="27"/>
      <c r="AD57" s="27"/>
      <c r="AE57" s="28"/>
      <c r="AF57" s="28"/>
      <c r="AG57" s="28"/>
      <c r="AH57" s="28"/>
      <c r="AI57" s="28"/>
      <c r="AJ57" s="28"/>
      <c r="AK57" s="28"/>
      <c r="AL57" s="28"/>
      <c r="AM57" s="28"/>
      <c r="AN57" s="28"/>
      <c r="AO57" s="28"/>
      <c r="AP57" s="28"/>
      <c r="AQ57" s="28"/>
      <c r="AR57" s="28"/>
      <c r="AS57" s="28"/>
      <c r="AT57" s="28"/>
      <c r="AU57" s="28"/>
    </row>
    <row r="58" spans="1:47" x14ac:dyDescent="0.3">
      <c r="A58" s="23" t="s">
        <v>57</v>
      </c>
      <c r="B58" s="27">
        <v>150</v>
      </c>
      <c r="C58" s="27">
        <v>140</v>
      </c>
      <c r="D58" s="27">
        <v>160</v>
      </c>
      <c r="E58" s="27">
        <v>150</v>
      </c>
      <c r="F58" s="27">
        <v>140</v>
      </c>
      <c r="G58" s="27">
        <v>105</v>
      </c>
      <c r="H58" s="27">
        <v>90</v>
      </c>
      <c r="I58" s="27">
        <v>90</v>
      </c>
      <c r="J58" s="27">
        <v>85</v>
      </c>
      <c r="K58" s="27">
        <v>85</v>
      </c>
      <c r="L58" s="27">
        <v>90</v>
      </c>
      <c r="M58" s="27">
        <v>95</v>
      </c>
      <c r="N58" s="27">
        <v>85</v>
      </c>
      <c r="O58" s="27">
        <v>90</v>
      </c>
      <c r="P58" s="27">
        <v>125</v>
      </c>
      <c r="Q58" s="27">
        <v>145</v>
      </c>
      <c r="R58" s="27">
        <v>180</v>
      </c>
      <c r="S58" s="27">
        <v>245</v>
      </c>
      <c r="T58" s="27">
        <v>480</v>
      </c>
      <c r="U58" s="27">
        <v>600</v>
      </c>
      <c r="V58" s="27">
        <v>510</v>
      </c>
      <c r="W58" s="27">
        <v>505</v>
      </c>
      <c r="X58" s="27">
        <v>520</v>
      </c>
      <c r="Y58" s="27">
        <v>550</v>
      </c>
      <c r="Z58" s="27">
        <v>635</v>
      </c>
      <c r="AA58" s="27">
        <v>660</v>
      </c>
      <c r="AB58" s="27">
        <v>795</v>
      </c>
      <c r="AC58" s="27">
        <v>820</v>
      </c>
      <c r="AD58" s="27">
        <v>885</v>
      </c>
      <c r="AE58" s="28">
        <v>590</v>
      </c>
      <c r="AF58" s="28">
        <v>820</v>
      </c>
      <c r="AG58" s="28">
        <v>680</v>
      </c>
      <c r="AH58" s="28">
        <v>799</v>
      </c>
      <c r="AI58" s="28">
        <v>778</v>
      </c>
      <c r="AJ58" s="28">
        <v>788</v>
      </c>
      <c r="AK58" s="28">
        <v>750</v>
      </c>
      <c r="AL58" s="28">
        <v>776</v>
      </c>
      <c r="AM58" s="28">
        <v>818</v>
      </c>
      <c r="AN58" s="28">
        <v>880</v>
      </c>
      <c r="AO58" s="28">
        <v>917</v>
      </c>
      <c r="AP58" s="28">
        <v>776</v>
      </c>
      <c r="AQ58" s="28">
        <v>737</v>
      </c>
      <c r="AR58" s="28">
        <v>707</v>
      </c>
      <c r="AS58" s="28">
        <v>803</v>
      </c>
      <c r="AT58" s="28">
        <v>725</v>
      </c>
      <c r="AU58" s="28">
        <v>691</v>
      </c>
    </row>
    <row r="59" spans="1:47" x14ac:dyDescent="0.3">
      <c r="A59" s="23" t="s">
        <v>80</v>
      </c>
      <c r="B59" s="32"/>
      <c r="C59" s="32"/>
      <c r="D59" s="32"/>
      <c r="E59" s="32"/>
      <c r="F59" s="32"/>
      <c r="G59" s="32"/>
      <c r="H59" s="27">
        <v>20</v>
      </c>
      <c r="I59" s="27">
        <v>25</v>
      </c>
      <c r="J59" s="27">
        <v>20</v>
      </c>
      <c r="K59" s="27">
        <v>25</v>
      </c>
      <c r="L59" s="27">
        <v>25</v>
      </c>
      <c r="M59" s="27">
        <v>25</v>
      </c>
      <c r="N59" s="27">
        <v>20</v>
      </c>
      <c r="O59" s="27">
        <v>20</v>
      </c>
      <c r="P59" s="27">
        <v>20</v>
      </c>
      <c r="Q59" s="27">
        <v>20</v>
      </c>
      <c r="R59" s="27">
        <v>20</v>
      </c>
      <c r="S59" s="27">
        <v>20</v>
      </c>
      <c r="T59" s="27">
        <v>20</v>
      </c>
      <c r="U59" s="27">
        <v>20</v>
      </c>
      <c r="V59" s="27">
        <v>20</v>
      </c>
      <c r="W59" s="27">
        <v>20</v>
      </c>
      <c r="X59" s="27">
        <v>20</v>
      </c>
      <c r="Y59" s="27">
        <v>25</v>
      </c>
      <c r="Z59" s="27">
        <v>25</v>
      </c>
      <c r="AA59" s="27">
        <v>25</v>
      </c>
      <c r="AB59" s="27">
        <v>25</v>
      </c>
      <c r="AC59" s="27">
        <v>25</v>
      </c>
      <c r="AD59" s="27">
        <v>20</v>
      </c>
      <c r="AE59" s="28">
        <v>20</v>
      </c>
      <c r="AF59" s="28">
        <v>20</v>
      </c>
      <c r="AG59" s="28">
        <v>20</v>
      </c>
      <c r="AH59" s="28">
        <v>17</v>
      </c>
      <c r="AI59" s="28">
        <v>18</v>
      </c>
      <c r="AJ59" s="28">
        <v>16</v>
      </c>
      <c r="AK59" s="28">
        <v>15</v>
      </c>
      <c r="AL59" s="28">
        <v>15</v>
      </c>
      <c r="AM59" s="28">
        <v>17</v>
      </c>
      <c r="AN59" s="28">
        <v>17</v>
      </c>
      <c r="AO59" s="28">
        <v>17</v>
      </c>
      <c r="AP59" s="28">
        <v>16</v>
      </c>
      <c r="AQ59" s="28">
        <v>17</v>
      </c>
      <c r="AR59" s="28">
        <v>16</v>
      </c>
      <c r="AS59" s="28">
        <v>16</v>
      </c>
      <c r="AT59" s="28">
        <v>16</v>
      </c>
      <c r="AU59" s="28">
        <v>16</v>
      </c>
    </row>
    <row r="60" spans="1:47" x14ac:dyDescent="0.3">
      <c r="A60" s="23" t="s">
        <v>81</v>
      </c>
      <c r="B60" s="27">
        <v>220</v>
      </c>
      <c r="C60" s="27">
        <v>160</v>
      </c>
      <c r="D60" s="27">
        <v>190</v>
      </c>
      <c r="E60" s="27">
        <v>290</v>
      </c>
      <c r="F60" s="27">
        <v>290</v>
      </c>
      <c r="G60" s="27">
        <v>270</v>
      </c>
      <c r="H60" s="27">
        <v>280</v>
      </c>
      <c r="I60" s="27">
        <v>290</v>
      </c>
      <c r="J60" s="27">
        <v>300</v>
      </c>
      <c r="K60" s="27">
        <v>310</v>
      </c>
      <c r="L60" s="27">
        <v>320</v>
      </c>
      <c r="M60" s="27">
        <v>420</v>
      </c>
      <c r="N60" s="27">
        <v>450</v>
      </c>
      <c r="O60" s="27">
        <v>500</v>
      </c>
      <c r="P60" s="27">
        <v>550</v>
      </c>
      <c r="Q60" s="27">
        <v>580</v>
      </c>
      <c r="R60" s="27">
        <v>600</v>
      </c>
      <c r="S60" s="27">
        <v>620</v>
      </c>
      <c r="T60" s="27">
        <v>590</v>
      </c>
      <c r="U60" s="27">
        <v>545</v>
      </c>
      <c r="V60" s="27">
        <v>470</v>
      </c>
      <c r="W60" s="27">
        <v>475</v>
      </c>
      <c r="X60" s="27">
        <v>505</v>
      </c>
      <c r="Y60" s="27">
        <v>515</v>
      </c>
      <c r="Z60" s="27">
        <v>520</v>
      </c>
      <c r="AA60" s="27">
        <v>475</v>
      </c>
      <c r="AB60" s="27">
        <v>270</v>
      </c>
      <c r="AC60" s="27">
        <v>275</v>
      </c>
      <c r="AD60" s="27">
        <v>275</v>
      </c>
      <c r="AE60" s="28">
        <v>295</v>
      </c>
      <c r="AF60" s="28">
        <v>250</v>
      </c>
      <c r="AG60" s="28">
        <v>220</v>
      </c>
      <c r="AH60" s="28">
        <v>220</v>
      </c>
      <c r="AI60" s="28">
        <v>184</v>
      </c>
      <c r="AJ60" s="28">
        <v>205</v>
      </c>
      <c r="AK60" s="28">
        <v>227</v>
      </c>
      <c r="AL60" s="28">
        <v>200</v>
      </c>
      <c r="AM60" s="28">
        <v>174</v>
      </c>
      <c r="AN60" s="28">
        <v>156</v>
      </c>
      <c r="AO60" s="28">
        <v>140</v>
      </c>
      <c r="AP60" s="28">
        <v>102</v>
      </c>
      <c r="AQ60" s="28">
        <v>89</v>
      </c>
      <c r="AR60" s="28">
        <v>78</v>
      </c>
      <c r="AS60" s="28">
        <v>87</v>
      </c>
      <c r="AT60" s="28">
        <v>77</v>
      </c>
      <c r="AU60" s="28">
        <v>73</v>
      </c>
    </row>
    <row r="61" spans="1:47" x14ac:dyDescent="0.3">
      <c r="A61" s="23" t="s">
        <v>82</v>
      </c>
      <c r="B61" s="27">
        <v>160</v>
      </c>
      <c r="C61" s="27">
        <v>360</v>
      </c>
      <c r="D61" s="27">
        <v>390</v>
      </c>
      <c r="E61" s="27">
        <v>650</v>
      </c>
      <c r="F61" s="27">
        <v>680</v>
      </c>
      <c r="G61" s="27">
        <v>600</v>
      </c>
      <c r="H61" s="27">
        <v>750</v>
      </c>
      <c r="I61" s="27">
        <v>920</v>
      </c>
      <c r="J61" s="27">
        <v>1020</v>
      </c>
      <c r="K61" s="27">
        <v>980</v>
      </c>
      <c r="L61" s="27">
        <v>990</v>
      </c>
      <c r="M61" s="27">
        <v>1160</v>
      </c>
      <c r="N61" s="27">
        <v>1130</v>
      </c>
      <c r="O61" s="27">
        <v>1280</v>
      </c>
      <c r="P61" s="27">
        <v>1400</v>
      </c>
      <c r="Q61" s="27">
        <v>1600</v>
      </c>
      <c r="R61" s="27">
        <v>990</v>
      </c>
      <c r="S61" s="27">
        <v>1390</v>
      </c>
      <c r="T61" s="27">
        <v>1060</v>
      </c>
      <c r="U61" s="27">
        <v>980</v>
      </c>
      <c r="V61" s="27">
        <v>990</v>
      </c>
      <c r="W61" s="27">
        <v>260</v>
      </c>
      <c r="X61" s="27">
        <v>140</v>
      </c>
      <c r="Y61" s="27">
        <v>225</v>
      </c>
      <c r="Z61" s="27">
        <v>235</v>
      </c>
      <c r="AA61" s="27">
        <v>325</v>
      </c>
      <c r="AB61" s="27">
        <v>330</v>
      </c>
      <c r="AC61" s="27">
        <v>325</v>
      </c>
      <c r="AD61" s="27">
        <v>320</v>
      </c>
      <c r="AE61" s="28">
        <v>270</v>
      </c>
      <c r="AF61" s="28">
        <v>295</v>
      </c>
      <c r="AG61" s="28">
        <v>300</v>
      </c>
      <c r="AH61" s="28">
        <v>320</v>
      </c>
      <c r="AI61" s="28">
        <v>220</v>
      </c>
      <c r="AJ61" s="28">
        <v>214</v>
      </c>
      <c r="AK61" s="28">
        <v>231</v>
      </c>
      <c r="AL61" s="28">
        <v>227</v>
      </c>
      <c r="AM61" s="28">
        <v>220</v>
      </c>
      <c r="AN61" s="28">
        <v>198</v>
      </c>
      <c r="AO61" s="28">
        <v>180</v>
      </c>
      <c r="AP61" s="28">
        <v>162</v>
      </c>
      <c r="AQ61" s="28">
        <v>158</v>
      </c>
      <c r="AR61" s="28">
        <v>128</v>
      </c>
      <c r="AS61" s="28">
        <v>122</v>
      </c>
      <c r="AT61" s="28">
        <v>127</v>
      </c>
      <c r="AU61" s="28">
        <v>129</v>
      </c>
    </row>
    <row r="62" spans="1:47" x14ac:dyDescent="0.3">
      <c r="A62" s="23" t="s">
        <v>83</v>
      </c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32"/>
      <c r="Q62" s="32"/>
      <c r="R62" s="32"/>
      <c r="S62" s="32"/>
      <c r="T62" s="32"/>
      <c r="U62" s="32"/>
      <c r="V62" s="27">
        <v>0</v>
      </c>
      <c r="W62" s="27">
        <v>0</v>
      </c>
      <c r="X62" s="27">
        <v>0</v>
      </c>
      <c r="Y62" s="27">
        <v>0</v>
      </c>
      <c r="Z62" s="27">
        <v>0</v>
      </c>
      <c r="AA62" s="27">
        <v>0</v>
      </c>
      <c r="AB62" s="27">
        <v>0</v>
      </c>
      <c r="AC62" s="27">
        <v>0</v>
      </c>
      <c r="AD62" s="27">
        <v>0</v>
      </c>
      <c r="AE62" s="28">
        <v>0</v>
      </c>
      <c r="AF62" s="28">
        <v>10</v>
      </c>
      <c r="AG62" s="28">
        <v>5</v>
      </c>
      <c r="AH62" s="28">
        <v>0</v>
      </c>
      <c r="AI62" s="28">
        <v>-4</v>
      </c>
      <c r="AJ62" s="28">
        <v>-2</v>
      </c>
      <c r="AK62" s="28">
        <v>4</v>
      </c>
      <c r="AL62" s="28">
        <v>-3</v>
      </c>
      <c r="AM62" s="28">
        <v>-3</v>
      </c>
      <c r="AN62" s="28">
        <v>-1</v>
      </c>
      <c r="AO62" s="28">
        <v>1</v>
      </c>
      <c r="AP62" s="28">
        <v>3</v>
      </c>
      <c r="AQ62" s="28">
        <v>2</v>
      </c>
      <c r="AR62" s="28">
        <v>1</v>
      </c>
      <c r="AS62" s="28">
        <v>7</v>
      </c>
      <c r="AT62" s="28">
        <v>10</v>
      </c>
      <c r="AU62" s="28">
        <v>5</v>
      </c>
    </row>
    <row r="63" spans="1:47" x14ac:dyDescent="0.3">
      <c r="A63" s="23" t="s">
        <v>84</v>
      </c>
      <c r="B63" s="27">
        <v>40</v>
      </c>
      <c r="C63" s="27">
        <v>60</v>
      </c>
      <c r="D63" s="27">
        <v>60</v>
      </c>
      <c r="E63" s="27">
        <v>50</v>
      </c>
      <c r="F63" s="27">
        <v>60</v>
      </c>
      <c r="G63" s="27">
        <v>60</v>
      </c>
      <c r="H63" s="27">
        <v>70</v>
      </c>
      <c r="I63" s="27">
        <v>80</v>
      </c>
      <c r="J63" s="27">
        <v>105</v>
      </c>
      <c r="K63" s="27">
        <v>110</v>
      </c>
      <c r="L63" s="27">
        <v>115</v>
      </c>
      <c r="M63" s="27">
        <v>120</v>
      </c>
      <c r="N63" s="27">
        <v>120</v>
      </c>
      <c r="O63" s="27">
        <v>120</v>
      </c>
      <c r="P63" s="27">
        <v>120</v>
      </c>
      <c r="Q63" s="27">
        <v>115</v>
      </c>
      <c r="R63" s="27">
        <v>115</v>
      </c>
      <c r="S63" s="27">
        <v>110</v>
      </c>
      <c r="T63" s="27">
        <v>105</v>
      </c>
      <c r="U63" s="27">
        <v>105</v>
      </c>
      <c r="V63" s="27">
        <v>150</v>
      </c>
      <c r="W63" s="27">
        <v>140</v>
      </c>
      <c r="X63" s="27">
        <v>165</v>
      </c>
      <c r="Y63" s="27">
        <v>160</v>
      </c>
      <c r="Z63" s="27">
        <v>155</v>
      </c>
      <c r="AA63" s="27">
        <v>155</v>
      </c>
      <c r="AB63" s="27">
        <v>145</v>
      </c>
      <c r="AC63" s="27">
        <v>125</v>
      </c>
      <c r="AD63" s="27">
        <v>115</v>
      </c>
      <c r="AE63" s="28">
        <v>80</v>
      </c>
      <c r="AF63" s="28">
        <v>75</v>
      </c>
      <c r="AG63" s="28">
        <v>70</v>
      </c>
      <c r="AH63" s="28">
        <v>70</v>
      </c>
      <c r="AI63" s="28">
        <v>70</v>
      </c>
      <c r="AJ63" s="28">
        <v>67</v>
      </c>
      <c r="AK63" s="28">
        <v>66</v>
      </c>
      <c r="AL63" s="28">
        <v>64</v>
      </c>
      <c r="AM63" s="28">
        <v>57</v>
      </c>
      <c r="AN63" s="28">
        <v>52</v>
      </c>
      <c r="AO63" s="28">
        <v>45</v>
      </c>
      <c r="AP63" s="28">
        <v>31</v>
      </c>
      <c r="AQ63" s="28">
        <v>32</v>
      </c>
      <c r="AR63" s="28">
        <v>30</v>
      </c>
      <c r="AS63" s="28">
        <v>29</v>
      </c>
      <c r="AT63" s="28">
        <v>26</v>
      </c>
      <c r="AU63" s="28">
        <v>26</v>
      </c>
    </row>
    <row r="64" spans="1:47" x14ac:dyDescent="0.3">
      <c r="A64" s="23" t="s">
        <v>58</v>
      </c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27"/>
      <c r="R64" s="27"/>
      <c r="S64" s="27"/>
      <c r="T64" s="27"/>
      <c r="U64" s="27"/>
      <c r="V64" s="27"/>
      <c r="W64" s="27"/>
      <c r="X64" s="27"/>
      <c r="Y64" s="27"/>
      <c r="Z64" s="27"/>
      <c r="AA64" s="27"/>
      <c r="AB64" s="27"/>
      <c r="AC64" s="27"/>
      <c r="AD64" s="27"/>
      <c r="AE64" s="28"/>
      <c r="AF64" s="28"/>
      <c r="AG64" s="28"/>
      <c r="AH64" s="28"/>
      <c r="AI64" s="28">
        <v>7</v>
      </c>
      <c r="AJ64" s="28">
        <v>8</v>
      </c>
      <c r="AK64" s="28">
        <v>10</v>
      </c>
      <c r="AL64" s="28">
        <v>12</v>
      </c>
      <c r="AM64" s="28">
        <v>13</v>
      </c>
      <c r="AN64" s="28">
        <v>13</v>
      </c>
      <c r="AO64" s="28">
        <v>19</v>
      </c>
      <c r="AP64" s="28">
        <v>17</v>
      </c>
      <c r="AQ64" s="28">
        <v>19</v>
      </c>
      <c r="AR64" s="28">
        <v>20</v>
      </c>
      <c r="AS64" s="28">
        <v>19</v>
      </c>
      <c r="AT64" s="28">
        <v>19</v>
      </c>
      <c r="AU64" s="28">
        <v>19</v>
      </c>
    </row>
    <row r="65" spans="1:47" x14ac:dyDescent="0.3">
      <c r="A65" s="23" t="s">
        <v>59</v>
      </c>
      <c r="B65" s="27">
        <v>120</v>
      </c>
      <c r="C65" s="27">
        <v>100</v>
      </c>
      <c r="D65" s="27">
        <v>90</v>
      </c>
      <c r="E65" s="27">
        <v>80</v>
      </c>
      <c r="F65" s="27">
        <v>80</v>
      </c>
      <c r="G65" s="27">
        <v>50</v>
      </c>
      <c r="H65" s="27">
        <v>30</v>
      </c>
      <c r="I65" s="27">
        <v>35</v>
      </c>
      <c r="J65" s="27">
        <v>20</v>
      </c>
      <c r="K65" s="27">
        <v>20</v>
      </c>
      <c r="L65" s="27">
        <v>15</v>
      </c>
      <c r="M65" s="27">
        <v>10</v>
      </c>
      <c r="N65" s="27">
        <v>10</v>
      </c>
      <c r="O65" s="27">
        <v>10</v>
      </c>
      <c r="P65" s="27">
        <v>15</v>
      </c>
      <c r="Q65" s="27">
        <v>10</v>
      </c>
      <c r="R65" s="27">
        <v>10</v>
      </c>
      <c r="S65" s="27">
        <v>10</v>
      </c>
      <c r="T65" s="27">
        <v>10</v>
      </c>
      <c r="U65" s="27">
        <v>10</v>
      </c>
      <c r="V65" s="27">
        <v>15</v>
      </c>
      <c r="W65" s="27">
        <v>10</v>
      </c>
      <c r="X65" s="27">
        <v>10</v>
      </c>
      <c r="Y65" s="27">
        <v>5</v>
      </c>
      <c r="Z65" s="27">
        <v>10</v>
      </c>
      <c r="AA65" s="27">
        <v>10</v>
      </c>
      <c r="AB65" s="27">
        <v>10</v>
      </c>
      <c r="AC65" s="27">
        <v>10</v>
      </c>
      <c r="AD65" s="27">
        <v>10</v>
      </c>
      <c r="AE65" s="28">
        <v>10</v>
      </c>
      <c r="AF65" s="28">
        <v>10</v>
      </c>
      <c r="AG65" s="28">
        <v>10</v>
      </c>
      <c r="AH65" s="28">
        <v>9</v>
      </c>
      <c r="AI65" s="28">
        <v>6</v>
      </c>
      <c r="AJ65" s="28">
        <v>6</v>
      </c>
      <c r="AK65" s="28">
        <v>6</v>
      </c>
      <c r="AL65" s="28">
        <v>6</v>
      </c>
      <c r="AM65" s="28">
        <v>6</v>
      </c>
      <c r="AN65" s="28">
        <v>6</v>
      </c>
      <c r="AO65" s="28">
        <v>6</v>
      </c>
      <c r="AP65" s="28">
        <v>4</v>
      </c>
      <c r="AQ65" s="28">
        <v>6</v>
      </c>
      <c r="AR65" s="28">
        <v>6</v>
      </c>
      <c r="AS65" s="28">
        <v>6</v>
      </c>
      <c r="AT65" s="28">
        <v>6</v>
      </c>
      <c r="AU65" s="28">
        <v>7</v>
      </c>
    </row>
    <row r="66" spans="1:47" s="12" customFormat="1" x14ac:dyDescent="0.3">
      <c r="A66" s="12" t="s">
        <v>70</v>
      </c>
      <c r="B66" s="13">
        <f>SUM(B58:B65)</f>
        <v>690</v>
      </c>
      <c r="C66" s="13">
        <f t="shared" ref="C66:AR66" si="36">SUM(C58:C65)</f>
        <v>820</v>
      </c>
      <c r="D66" s="13">
        <f t="shared" si="36"/>
        <v>890</v>
      </c>
      <c r="E66" s="13">
        <f t="shared" si="36"/>
        <v>1220</v>
      </c>
      <c r="F66" s="13">
        <f t="shared" si="36"/>
        <v>1250</v>
      </c>
      <c r="G66" s="13">
        <f t="shared" si="36"/>
        <v>1085</v>
      </c>
      <c r="H66" s="13">
        <f t="shared" si="36"/>
        <v>1240</v>
      </c>
      <c r="I66" s="13">
        <f t="shared" si="36"/>
        <v>1440</v>
      </c>
      <c r="J66" s="13">
        <f t="shared" si="36"/>
        <v>1550</v>
      </c>
      <c r="K66" s="13">
        <f t="shared" si="36"/>
        <v>1530</v>
      </c>
      <c r="L66" s="13">
        <f t="shared" si="36"/>
        <v>1555</v>
      </c>
      <c r="M66" s="13">
        <f t="shared" si="36"/>
        <v>1830</v>
      </c>
      <c r="N66" s="13">
        <f t="shared" si="36"/>
        <v>1815</v>
      </c>
      <c r="O66" s="13">
        <f t="shared" si="36"/>
        <v>2020</v>
      </c>
      <c r="P66" s="13">
        <f t="shared" si="36"/>
        <v>2230</v>
      </c>
      <c r="Q66" s="13">
        <f t="shared" si="36"/>
        <v>2470</v>
      </c>
      <c r="R66" s="13">
        <f t="shared" si="36"/>
        <v>1915</v>
      </c>
      <c r="S66" s="13">
        <f t="shared" si="36"/>
        <v>2395</v>
      </c>
      <c r="T66" s="13">
        <f t="shared" si="36"/>
        <v>2265</v>
      </c>
      <c r="U66" s="13">
        <f t="shared" si="36"/>
        <v>2260</v>
      </c>
      <c r="V66" s="13">
        <f t="shared" si="36"/>
        <v>2155</v>
      </c>
      <c r="W66" s="13">
        <f t="shared" si="36"/>
        <v>1410</v>
      </c>
      <c r="X66" s="13">
        <f t="shared" si="36"/>
        <v>1360</v>
      </c>
      <c r="Y66" s="13">
        <f t="shared" si="36"/>
        <v>1480</v>
      </c>
      <c r="Z66" s="13">
        <f t="shared" si="36"/>
        <v>1580</v>
      </c>
      <c r="AA66" s="13">
        <f t="shared" si="36"/>
        <v>1650</v>
      </c>
      <c r="AB66" s="13">
        <f t="shared" si="36"/>
        <v>1575</v>
      </c>
      <c r="AC66" s="13">
        <f t="shared" si="36"/>
        <v>1580</v>
      </c>
      <c r="AD66" s="13">
        <f t="shared" si="36"/>
        <v>1625</v>
      </c>
      <c r="AE66" s="14">
        <f t="shared" si="36"/>
        <v>1265</v>
      </c>
      <c r="AF66" s="14">
        <f t="shared" si="36"/>
        <v>1480</v>
      </c>
      <c r="AG66" s="14">
        <f t="shared" si="36"/>
        <v>1305</v>
      </c>
      <c r="AH66" s="14">
        <f t="shared" si="36"/>
        <v>1435</v>
      </c>
      <c r="AI66" s="14">
        <f t="shared" si="36"/>
        <v>1279</v>
      </c>
      <c r="AJ66" s="14">
        <f t="shared" si="36"/>
        <v>1302</v>
      </c>
      <c r="AK66" s="14">
        <f t="shared" si="36"/>
        <v>1309</v>
      </c>
      <c r="AL66" s="14">
        <f t="shared" si="36"/>
        <v>1297</v>
      </c>
      <c r="AM66" s="14">
        <f t="shared" si="36"/>
        <v>1302</v>
      </c>
      <c r="AN66" s="14">
        <f t="shared" si="36"/>
        <v>1321</v>
      </c>
      <c r="AO66" s="14">
        <f t="shared" si="36"/>
        <v>1325</v>
      </c>
      <c r="AP66" s="14">
        <f t="shared" si="36"/>
        <v>1111</v>
      </c>
      <c r="AQ66" s="14">
        <f t="shared" si="36"/>
        <v>1060</v>
      </c>
      <c r="AR66" s="14">
        <f t="shared" si="36"/>
        <v>986</v>
      </c>
      <c r="AS66" s="14">
        <f t="shared" ref="AS66:AT66" si="37">SUM(AS58:AS65)</f>
        <v>1089</v>
      </c>
      <c r="AT66" s="14">
        <f t="shared" si="37"/>
        <v>1006</v>
      </c>
      <c r="AU66" s="14">
        <f t="shared" ref="AU66" si="38">SUM(AU58:AU65)</f>
        <v>966</v>
      </c>
    </row>
    <row r="67" spans="1:47" x14ac:dyDescent="0.3">
      <c r="A67" s="23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27"/>
      <c r="R67" s="27"/>
      <c r="S67" s="27"/>
      <c r="T67" s="27"/>
      <c r="U67" s="27"/>
      <c r="V67" s="27"/>
      <c r="W67" s="27"/>
      <c r="X67" s="27"/>
      <c r="Y67" s="27"/>
      <c r="Z67" s="27"/>
      <c r="AA67" s="27"/>
      <c r="AB67" s="27"/>
      <c r="AC67" s="27"/>
      <c r="AD67" s="27"/>
      <c r="AE67" s="28"/>
      <c r="AF67" s="28"/>
      <c r="AG67" s="28"/>
      <c r="AH67" s="28"/>
      <c r="AI67" s="28"/>
      <c r="AJ67" s="28"/>
      <c r="AK67" s="28"/>
      <c r="AL67" s="28"/>
      <c r="AM67" s="28"/>
      <c r="AN67" s="28"/>
      <c r="AO67" s="28"/>
      <c r="AP67" s="28"/>
      <c r="AQ67" s="28"/>
      <c r="AR67" s="28"/>
      <c r="AS67" s="28"/>
      <c r="AT67" s="28"/>
      <c r="AU67" s="28"/>
    </row>
    <row r="68" spans="1:47" x14ac:dyDescent="0.3">
      <c r="A68" s="1" t="s">
        <v>49</v>
      </c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27"/>
      <c r="R68" s="27"/>
      <c r="S68" s="27"/>
      <c r="T68" s="27"/>
      <c r="U68" s="27"/>
      <c r="V68" s="27"/>
      <c r="W68" s="27"/>
      <c r="X68" s="27"/>
      <c r="Y68" s="27"/>
      <c r="Z68" s="27"/>
      <c r="AA68" s="27"/>
      <c r="AB68" s="27"/>
      <c r="AC68" s="27"/>
      <c r="AD68" s="27"/>
      <c r="AE68" s="28"/>
      <c r="AF68" s="28"/>
      <c r="AG68" s="28"/>
      <c r="AH68" s="28"/>
      <c r="AI68" s="28"/>
      <c r="AJ68" s="28"/>
      <c r="AK68" s="28"/>
      <c r="AL68" s="28"/>
      <c r="AM68" s="28"/>
      <c r="AN68" s="28"/>
      <c r="AO68" s="28"/>
      <c r="AP68" s="28"/>
      <c r="AQ68" s="28"/>
      <c r="AR68" s="28"/>
      <c r="AS68" s="28"/>
      <c r="AT68" s="28"/>
      <c r="AU68" s="28"/>
    </row>
    <row r="69" spans="1:47" x14ac:dyDescent="0.3">
      <c r="A69" s="23" t="s">
        <v>57</v>
      </c>
      <c r="B69" s="27">
        <v>150</v>
      </c>
      <c r="C69" s="27">
        <v>130</v>
      </c>
      <c r="D69" s="27">
        <v>130</v>
      </c>
      <c r="E69" s="27">
        <v>150</v>
      </c>
      <c r="F69" s="27">
        <v>200</v>
      </c>
      <c r="G69" s="27">
        <v>215</v>
      </c>
      <c r="H69" s="27">
        <v>160</v>
      </c>
      <c r="I69" s="27">
        <v>160</v>
      </c>
      <c r="J69" s="27">
        <v>155</v>
      </c>
      <c r="K69" s="27">
        <v>160</v>
      </c>
      <c r="L69" s="27">
        <v>200</v>
      </c>
      <c r="M69" s="27">
        <v>220</v>
      </c>
      <c r="N69" s="27">
        <v>320</v>
      </c>
      <c r="O69" s="27">
        <v>450</v>
      </c>
      <c r="P69" s="27">
        <v>525</v>
      </c>
      <c r="Q69" s="27">
        <v>950</v>
      </c>
      <c r="R69" s="27">
        <v>1230</v>
      </c>
      <c r="S69" s="27">
        <v>1680</v>
      </c>
      <c r="T69" s="27">
        <v>2820</v>
      </c>
      <c r="U69" s="27">
        <v>3490</v>
      </c>
      <c r="V69" s="27">
        <v>2805</v>
      </c>
      <c r="W69" s="27">
        <v>2375</v>
      </c>
      <c r="X69" s="27">
        <v>640</v>
      </c>
      <c r="Y69" s="27">
        <v>1205</v>
      </c>
      <c r="Z69" s="27">
        <v>1445</v>
      </c>
      <c r="AA69" s="27">
        <v>1430</v>
      </c>
      <c r="AB69" s="27">
        <v>1415</v>
      </c>
      <c r="AC69" s="27">
        <v>1695</v>
      </c>
      <c r="AD69" s="27">
        <v>1290</v>
      </c>
      <c r="AE69" s="28">
        <v>1020</v>
      </c>
      <c r="AF69" s="28">
        <v>1355</v>
      </c>
      <c r="AG69" s="28">
        <v>1545</v>
      </c>
      <c r="AH69" s="28">
        <v>1803</v>
      </c>
      <c r="AI69" s="28">
        <v>1760</v>
      </c>
      <c r="AJ69" s="28">
        <v>1950</v>
      </c>
      <c r="AK69" s="28">
        <v>2029</v>
      </c>
      <c r="AL69" s="28">
        <v>1981</v>
      </c>
      <c r="AM69" s="28">
        <v>2009</v>
      </c>
      <c r="AN69" s="28">
        <v>2069</v>
      </c>
      <c r="AO69" s="28">
        <v>2058</v>
      </c>
      <c r="AP69" s="28">
        <v>1701</v>
      </c>
      <c r="AQ69" s="28">
        <v>1724</v>
      </c>
      <c r="AR69" s="28">
        <v>1832</v>
      </c>
      <c r="AS69" s="28">
        <v>1920</v>
      </c>
      <c r="AT69" s="28">
        <v>1980</v>
      </c>
      <c r="AU69" s="28">
        <v>1862</v>
      </c>
    </row>
    <row r="70" spans="1:47" x14ac:dyDescent="0.3">
      <c r="A70" s="23" t="s">
        <v>80</v>
      </c>
      <c r="B70" s="32"/>
      <c r="C70" s="32"/>
      <c r="D70" s="32"/>
      <c r="E70" s="32"/>
      <c r="F70" s="32"/>
      <c r="G70" s="32"/>
      <c r="H70" s="27">
        <v>60</v>
      </c>
      <c r="I70" s="27">
        <v>70</v>
      </c>
      <c r="J70" s="27">
        <v>70</v>
      </c>
      <c r="K70" s="27">
        <v>75</v>
      </c>
      <c r="L70" s="27">
        <v>75</v>
      </c>
      <c r="M70" s="27">
        <v>80</v>
      </c>
      <c r="N70" s="27">
        <v>65</v>
      </c>
      <c r="O70" s="27">
        <v>65</v>
      </c>
      <c r="P70" s="27">
        <v>60</v>
      </c>
      <c r="Q70" s="27">
        <v>70</v>
      </c>
      <c r="R70" s="27">
        <v>70</v>
      </c>
      <c r="S70" s="27">
        <v>70</v>
      </c>
      <c r="T70" s="27">
        <v>70</v>
      </c>
      <c r="U70" s="27">
        <v>75</v>
      </c>
      <c r="V70" s="27">
        <v>65</v>
      </c>
      <c r="W70" s="27">
        <v>75</v>
      </c>
      <c r="X70" s="27">
        <v>75</v>
      </c>
      <c r="Y70" s="27">
        <v>70</v>
      </c>
      <c r="Z70" s="27">
        <v>85</v>
      </c>
      <c r="AA70" s="27">
        <v>85</v>
      </c>
      <c r="AB70" s="27">
        <v>80</v>
      </c>
      <c r="AC70" s="27">
        <v>75</v>
      </c>
      <c r="AD70" s="27">
        <v>55</v>
      </c>
      <c r="AE70" s="28">
        <v>50</v>
      </c>
      <c r="AF70" s="28">
        <v>65</v>
      </c>
      <c r="AG70" s="28">
        <v>80</v>
      </c>
      <c r="AH70" s="28">
        <v>87</v>
      </c>
      <c r="AI70" s="28">
        <v>68</v>
      </c>
      <c r="AJ70" s="28">
        <v>71</v>
      </c>
      <c r="AK70" s="28">
        <v>76</v>
      </c>
      <c r="AL70" s="28">
        <v>73</v>
      </c>
      <c r="AM70" s="28">
        <v>75</v>
      </c>
      <c r="AN70" s="28">
        <v>76</v>
      </c>
      <c r="AO70" s="28">
        <v>84</v>
      </c>
      <c r="AP70" s="28">
        <v>35</v>
      </c>
      <c r="AQ70" s="28">
        <v>76</v>
      </c>
      <c r="AR70" s="28">
        <v>70</v>
      </c>
      <c r="AS70" s="28">
        <v>70</v>
      </c>
      <c r="AT70" s="28">
        <v>76</v>
      </c>
      <c r="AU70" s="28">
        <v>78</v>
      </c>
    </row>
    <row r="71" spans="1:47" x14ac:dyDescent="0.3">
      <c r="A71" s="23" t="s">
        <v>81</v>
      </c>
      <c r="B71" s="27">
        <v>200</v>
      </c>
      <c r="C71" s="27">
        <v>210</v>
      </c>
      <c r="D71" s="27">
        <v>260</v>
      </c>
      <c r="E71" s="27">
        <v>280</v>
      </c>
      <c r="F71" s="27">
        <v>330</v>
      </c>
      <c r="G71" s="27">
        <v>340</v>
      </c>
      <c r="H71" s="27">
        <v>375</v>
      </c>
      <c r="I71" s="27">
        <v>390</v>
      </c>
      <c r="J71" s="27">
        <v>390</v>
      </c>
      <c r="K71" s="27">
        <v>395</v>
      </c>
      <c r="L71" s="27">
        <v>400</v>
      </c>
      <c r="M71" s="27">
        <v>400</v>
      </c>
      <c r="N71" s="27">
        <v>400</v>
      </c>
      <c r="O71" s="27">
        <v>400</v>
      </c>
      <c r="P71" s="27">
        <v>410</v>
      </c>
      <c r="Q71" s="27">
        <v>410</v>
      </c>
      <c r="R71" s="27">
        <v>410</v>
      </c>
      <c r="S71" s="27">
        <v>415</v>
      </c>
      <c r="T71" s="27">
        <v>390</v>
      </c>
      <c r="U71" s="27">
        <v>350</v>
      </c>
      <c r="V71" s="27">
        <v>230</v>
      </c>
      <c r="W71" s="27">
        <v>190</v>
      </c>
      <c r="X71" s="27">
        <v>215</v>
      </c>
      <c r="Y71" s="27">
        <v>225</v>
      </c>
      <c r="Z71" s="27">
        <v>235</v>
      </c>
      <c r="AA71" s="27">
        <v>250</v>
      </c>
      <c r="AB71" s="27">
        <v>260</v>
      </c>
      <c r="AC71" s="27">
        <v>265</v>
      </c>
      <c r="AD71" s="27">
        <v>270</v>
      </c>
      <c r="AE71" s="28">
        <v>260</v>
      </c>
      <c r="AF71" s="28">
        <v>250</v>
      </c>
      <c r="AG71" s="28">
        <v>225</v>
      </c>
      <c r="AH71" s="28">
        <v>190</v>
      </c>
      <c r="AI71" s="28">
        <v>171</v>
      </c>
      <c r="AJ71" s="28">
        <v>160</v>
      </c>
      <c r="AK71" s="28">
        <v>150</v>
      </c>
      <c r="AL71" s="28">
        <v>143</v>
      </c>
      <c r="AM71" s="28">
        <v>137</v>
      </c>
      <c r="AN71" s="28">
        <v>130</v>
      </c>
      <c r="AO71" s="28">
        <v>112</v>
      </c>
      <c r="AP71" s="28">
        <v>77</v>
      </c>
      <c r="AQ71" s="28">
        <v>69</v>
      </c>
      <c r="AR71" s="28">
        <v>64</v>
      </c>
      <c r="AS71" s="28">
        <v>62</v>
      </c>
      <c r="AT71" s="28">
        <v>59</v>
      </c>
      <c r="AU71" s="28">
        <v>57</v>
      </c>
    </row>
    <row r="72" spans="1:47" x14ac:dyDescent="0.3">
      <c r="A72" s="23" t="s">
        <v>82</v>
      </c>
      <c r="B72" s="27">
        <v>320</v>
      </c>
      <c r="C72" s="27">
        <v>330</v>
      </c>
      <c r="D72" s="27">
        <v>320</v>
      </c>
      <c r="E72" s="27">
        <v>290</v>
      </c>
      <c r="F72" s="27">
        <v>370</v>
      </c>
      <c r="G72" s="27">
        <v>300</v>
      </c>
      <c r="H72" s="27">
        <v>330</v>
      </c>
      <c r="I72" s="27">
        <v>400</v>
      </c>
      <c r="J72" s="27">
        <v>405</v>
      </c>
      <c r="K72" s="27">
        <v>410</v>
      </c>
      <c r="L72" s="27">
        <v>420</v>
      </c>
      <c r="M72" s="27">
        <v>425</v>
      </c>
      <c r="N72" s="27">
        <v>405</v>
      </c>
      <c r="O72" s="27">
        <v>420</v>
      </c>
      <c r="P72" s="27">
        <v>450</v>
      </c>
      <c r="Q72" s="27">
        <v>545</v>
      </c>
      <c r="R72" s="27">
        <v>490</v>
      </c>
      <c r="S72" s="27">
        <v>550</v>
      </c>
      <c r="T72" s="27">
        <v>460</v>
      </c>
      <c r="U72" s="27">
        <v>405</v>
      </c>
      <c r="V72" s="27">
        <v>485</v>
      </c>
      <c r="W72" s="27">
        <v>250</v>
      </c>
      <c r="X72" s="27">
        <v>210</v>
      </c>
      <c r="Y72" s="27">
        <v>215</v>
      </c>
      <c r="Z72" s="27">
        <v>185</v>
      </c>
      <c r="AA72" s="27">
        <v>245</v>
      </c>
      <c r="AB72" s="27">
        <v>240</v>
      </c>
      <c r="AC72" s="27">
        <v>195</v>
      </c>
      <c r="AD72" s="27">
        <v>170</v>
      </c>
      <c r="AE72" s="28">
        <v>170</v>
      </c>
      <c r="AF72" s="28">
        <v>160</v>
      </c>
      <c r="AG72" s="28">
        <v>145</v>
      </c>
      <c r="AH72" s="28">
        <v>163</v>
      </c>
      <c r="AI72" s="28">
        <v>159</v>
      </c>
      <c r="AJ72" s="28">
        <v>140</v>
      </c>
      <c r="AK72" s="28">
        <v>131</v>
      </c>
      <c r="AL72" s="28">
        <v>128</v>
      </c>
      <c r="AM72" s="28">
        <v>126</v>
      </c>
      <c r="AN72" s="28">
        <v>113</v>
      </c>
      <c r="AO72" s="28">
        <v>103</v>
      </c>
      <c r="AP72" s="28">
        <v>91</v>
      </c>
      <c r="AQ72" s="28">
        <v>94</v>
      </c>
      <c r="AR72" s="28">
        <v>80</v>
      </c>
      <c r="AS72" s="28">
        <v>75</v>
      </c>
      <c r="AT72" s="28">
        <v>77</v>
      </c>
      <c r="AU72" s="28">
        <v>77</v>
      </c>
    </row>
    <row r="73" spans="1:47" x14ac:dyDescent="0.3">
      <c r="A73" s="23" t="s">
        <v>83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27">
        <v>0</v>
      </c>
      <c r="W73" s="27">
        <v>0</v>
      </c>
      <c r="X73" s="27">
        <v>0</v>
      </c>
      <c r="Y73" s="27">
        <v>30</v>
      </c>
      <c r="Z73" s="27">
        <v>200</v>
      </c>
      <c r="AA73" s="27">
        <v>220</v>
      </c>
      <c r="AB73" s="27">
        <v>50</v>
      </c>
      <c r="AC73" s="27">
        <v>-20</v>
      </c>
      <c r="AD73" s="27">
        <v>50</v>
      </c>
      <c r="AE73" s="28">
        <v>95</v>
      </c>
      <c r="AF73" s="28">
        <v>1090</v>
      </c>
      <c r="AG73" s="28">
        <v>-535</v>
      </c>
      <c r="AH73" s="28">
        <v>304</v>
      </c>
      <c r="AI73" s="28">
        <v>10</v>
      </c>
      <c r="AJ73" s="28">
        <v>-205</v>
      </c>
      <c r="AK73" s="28">
        <v>-181</v>
      </c>
      <c r="AL73" s="28">
        <v>-71</v>
      </c>
      <c r="AM73" s="28">
        <v>-19</v>
      </c>
      <c r="AN73" s="28">
        <v>-87</v>
      </c>
      <c r="AO73" s="28">
        <v>-5</v>
      </c>
      <c r="AP73" s="28">
        <v>-35</v>
      </c>
      <c r="AQ73" s="28">
        <v>34</v>
      </c>
      <c r="AR73" s="28">
        <v>-25</v>
      </c>
      <c r="AS73" s="28">
        <v>23</v>
      </c>
      <c r="AT73" s="28">
        <v>188</v>
      </c>
      <c r="AU73" s="28">
        <v>-47</v>
      </c>
    </row>
    <row r="74" spans="1:47" x14ac:dyDescent="0.3">
      <c r="A74" s="23" t="s">
        <v>84</v>
      </c>
      <c r="B74" s="27">
        <v>10</v>
      </c>
      <c r="C74" s="27">
        <v>10</v>
      </c>
      <c r="D74" s="27">
        <v>10</v>
      </c>
      <c r="E74" s="27">
        <v>10</v>
      </c>
      <c r="F74" s="27">
        <v>10</v>
      </c>
      <c r="G74" s="27">
        <v>10</v>
      </c>
      <c r="H74" s="27">
        <v>10</v>
      </c>
      <c r="I74" s="27">
        <v>10</v>
      </c>
      <c r="J74" s="27">
        <v>10</v>
      </c>
      <c r="K74" s="27">
        <v>5</v>
      </c>
      <c r="L74" s="27">
        <v>5</v>
      </c>
      <c r="M74" s="27">
        <v>5</v>
      </c>
      <c r="N74" s="27">
        <v>0</v>
      </c>
      <c r="O74" s="27">
        <v>5</v>
      </c>
      <c r="P74" s="27">
        <v>5</v>
      </c>
      <c r="Q74" s="27">
        <v>5</v>
      </c>
      <c r="R74" s="27">
        <v>5</v>
      </c>
      <c r="S74" s="27">
        <v>10</v>
      </c>
      <c r="T74" s="27">
        <v>10</v>
      </c>
      <c r="U74" s="27">
        <v>10</v>
      </c>
      <c r="V74" s="27">
        <v>10</v>
      </c>
      <c r="W74" s="27">
        <v>10</v>
      </c>
      <c r="X74" s="27">
        <v>10</v>
      </c>
      <c r="Y74" s="27">
        <v>10</v>
      </c>
      <c r="Z74" s="27">
        <v>10</v>
      </c>
      <c r="AA74" s="27">
        <v>20</v>
      </c>
      <c r="AB74" s="27">
        <v>40</v>
      </c>
      <c r="AC74" s="27">
        <v>55</v>
      </c>
      <c r="AD74" s="27">
        <v>60</v>
      </c>
      <c r="AE74" s="28">
        <v>60</v>
      </c>
      <c r="AF74" s="28">
        <v>65</v>
      </c>
      <c r="AG74" s="28">
        <v>45</v>
      </c>
      <c r="AH74" s="28">
        <v>44</v>
      </c>
      <c r="AI74" s="28">
        <v>43</v>
      </c>
      <c r="AJ74" s="28">
        <v>44</v>
      </c>
      <c r="AK74" s="28">
        <v>39</v>
      </c>
      <c r="AL74" s="28">
        <v>36</v>
      </c>
      <c r="AM74" s="28">
        <v>29</v>
      </c>
      <c r="AN74" s="28">
        <v>27</v>
      </c>
      <c r="AO74" s="28">
        <v>21</v>
      </c>
      <c r="AP74" s="28">
        <v>13</v>
      </c>
      <c r="AQ74" s="28">
        <v>13</v>
      </c>
      <c r="AR74" s="28">
        <v>14</v>
      </c>
      <c r="AS74" s="28">
        <v>14</v>
      </c>
      <c r="AT74" s="28">
        <v>13</v>
      </c>
      <c r="AU74" s="28">
        <v>13</v>
      </c>
    </row>
    <row r="75" spans="1:47" x14ac:dyDescent="0.3">
      <c r="A75" s="23" t="s">
        <v>58</v>
      </c>
      <c r="B75" s="27"/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27"/>
      <c r="R75" s="27"/>
      <c r="S75" s="27"/>
      <c r="T75" s="27"/>
      <c r="U75" s="27"/>
      <c r="V75" s="27"/>
      <c r="W75" s="27"/>
      <c r="X75" s="27"/>
      <c r="Y75" s="27"/>
      <c r="Z75" s="27"/>
      <c r="AA75" s="27"/>
      <c r="AB75" s="27"/>
      <c r="AC75" s="27"/>
      <c r="AD75" s="27"/>
      <c r="AE75" s="28"/>
      <c r="AF75" s="28"/>
      <c r="AG75" s="28"/>
      <c r="AH75" s="28"/>
      <c r="AI75" s="28">
        <v>13</v>
      </c>
      <c r="AJ75" s="28">
        <v>15</v>
      </c>
      <c r="AK75" s="28">
        <v>12</v>
      </c>
      <c r="AL75" s="28">
        <v>12</v>
      </c>
      <c r="AM75" s="28">
        <v>11</v>
      </c>
      <c r="AN75" s="28">
        <v>15</v>
      </c>
      <c r="AO75" s="28">
        <v>23</v>
      </c>
      <c r="AP75" s="28">
        <v>19</v>
      </c>
      <c r="AQ75" s="28">
        <v>24</v>
      </c>
      <c r="AR75" s="28">
        <v>24</v>
      </c>
      <c r="AS75" s="28">
        <v>27</v>
      </c>
      <c r="AT75" s="28">
        <v>27</v>
      </c>
      <c r="AU75" s="28">
        <v>27</v>
      </c>
    </row>
    <row r="76" spans="1:47" x14ac:dyDescent="0.3">
      <c r="A76" s="23" t="s">
        <v>59</v>
      </c>
      <c r="B76" s="27">
        <v>160</v>
      </c>
      <c r="C76" s="27">
        <v>140</v>
      </c>
      <c r="D76" s="27">
        <v>140</v>
      </c>
      <c r="E76" s="27">
        <v>100</v>
      </c>
      <c r="F76" s="27">
        <v>100</v>
      </c>
      <c r="G76" s="27">
        <v>100</v>
      </c>
      <c r="H76" s="27">
        <v>60</v>
      </c>
      <c r="I76" s="27">
        <v>45</v>
      </c>
      <c r="J76" s="27">
        <v>40</v>
      </c>
      <c r="K76" s="27">
        <v>80</v>
      </c>
      <c r="L76" s="27">
        <v>40</v>
      </c>
      <c r="M76" s="27">
        <v>20</v>
      </c>
      <c r="N76" s="27">
        <v>25</v>
      </c>
      <c r="O76" s="27">
        <v>25</v>
      </c>
      <c r="P76" s="27">
        <v>55</v>
      </c>
      <c r="Q76" s="27">
        <v>65</v>
      </c>
      <c r="R76" s="27">
        <v>90</v>
      </c>
      <c r="S76" s="27">
        <v>55</v>
      </c>
      <c r="T76" s="27">
        <v>55</v>
      </c>
      <c r="U76" s="27">
        <v>50</v>
      </c>
      <c r="V76" s="27">
        <v>5</v>
      </c>
      <c r="W76" s="27">
        <v>15</v>
      </c>
      <c r="X76" s="27">
        <v>45</v>
      </c>
      <c r="Y76" s="27">
        <v>65</v>
      </c>
      <c r="Z76" s="27">
        <v>30</v>
      </c>
      <c r="AA76" s="27">
        <v>215</v>
      </c>
      <c r="AB76" s="27">
        <v>30</v>
      </c>
      <c r="AC76" s="27">
        <v>30</v>
      </c>
      <c r="AD76" s="27">
        <v>20</v>
      </c>
      <c r="AE76" s="28">
        <v>15</v>
      </c>
      <c r="AF76" s="28">
        <v>25</v>
      </c>
      <c r="AG76" s="28">
        <v>45</v>
      </c>
      <c r="AH76" s="28">
        <v>39</v>
      </c>
      <c r="AI76" s="28">
        <v>37</v>
      </c>
      <c r="AJ76" s="28">
        <v>36</v>
      </c>
      <c r="AK76" s="28">
        <v>54</v>
      </c>
      <c r="AL76" s="28">
        <v>39</v>
      </c>
      <c r="AM76" s="28">
        <v>37</v>
      </c>
      <c r="AN76" s="28">
        <v>36</v>
      </c>
      <c r="AO76" s="28">
        <v>37</v>
      </c>
      <c r="AP76" s="28">
        <v>27</v>
      </c>
      <c r="AQ76" s="28">
        <v>30</v>
      </c>
      <c r="AR76" s="28">
        <v>29</v>
      </c>
      <c r="AS76" s="28">
        <v>30</v>
      </c>
      <c r="AT76" s="28">
        <v>31</v>
      </c>
      <c r="AU76" s="28">
        <v>30</v>
      </c>
    </row>
    <row r="77" spans="1:47" s="12" customFormat="1" x14ac:dyDescent="0.3">
      <c r="A77" s="12" t="s">
        <v>70</v>
      </c>
      <c r="B77" s="13">
        <f>SUM(B69:B76)</f>
        <v>840</v>
      </c>
      <c r="C77" s="13">
        <f t="shared" ref="C77:AR77" si="39">SUM(C69:C76)</f>
        <v>820</v>
      </c>
      <c r="D77" s="13">
        <f t="shared" si="39"/>
        <v>860</v>
      </c>
      <c r="E77" s="13">
        <f t="shared" si="39"/>
        <v>830</v>
      </c>
      <c r="F77" s="13">
        <f t="shared" si="39"/>
        <v>1010</v>
      </c>
      <c r="G77" s="13">
        <f t="shared" si="39"/>
        <v>965</v>
      </c>
      <c r="H77" s="13">
        <f t="shared" si="39"/>
        <v>995</v>
      </c>
      <c r="I77" s="13">
        <f t="shared" si="39"/>
        <v>1075</v>
      </c>
      <c r="J77" s="13">
        <f t="shared" si="39"/>
        <v>1070</v>
      </c>
      <c r="K77" s="13">
        <f t="shared" si="39"/>
        <v>1125</v>
      </c>
      <c r="L77" s="13">
        <f t="shared" si="39"/>
        <v>1140</v>
      </c>
      <c r="M77" s="13">
        <f t="shared" si="39"/>
        <v>1150</v>
      </c>
      <c r="N77" s="13">
        <f t="shared" si="39"/>
        <v>1215</v>
      </c>
      <c r="O77" s="13">
        <f t="shared" si="39"/>
        <v>1365</v>
      </c>
      <c r="P77" s="13">
        <f t="shared" si="39"/>
        <v>1505</v>
      </c>
      <c r="Q77" s="13">
        <f t="shared" si="39"/>
        <v>2045</v>
      </c>
      <c r="R77" s="13">
        <f t="shared" si="39"/>
        <v>2295</v>
      </c>
      <c r="S77" s="13">
        <f t="shared" si="39"/>
        <v>2780</v>
      </c>
      <c r="T77" s="13">
        <f t="shared" si="39"/>
        <v>3805</v>
      </c>
      <c r="U77" s="13">
        <f t="shared" si="39"/>
        <v>4380</v>
      </c>
      <c r="V77" s="13">
        <f t="shared" si="39"/>
        <v>3600</v>
      </c>
      <c r="W77" s="13">
        <f t="shared" si="39"/>
        <v>2915</v>
      </c>
      <c r="X77" s="13">
        <f t="shared" si="39"/>
        <v>1195</v>
      </c>
      <c r="Y77" s="13">
        <f t="shared" si="39"/>
        <v>1820</v>
      </c>
      <c r="Z77" s="13">
        <f t="shared" si="39"/>
        <v>2190</v>
      </c>
      <c r="AA77" s="13">
        <f t="shared" si="39"/>
        <v>2465</v>
      </c>
      <c r="AB77" s="13">
        <f t="shared" si="39"/>
        <v>2115</v>
      </c>
      <c r="AC77" s="13">
        <f t="shared" si="39"/>
        <v>2295</v>
      </c>
      <c r="AD77" s="13">
        <f t="shared" si="39"/>
        <v>1915</v>
      </c>
      <c r="AE77" s="14">
        <f t="shared" si="39"/>
        <v>1670</v>
      </c>
      <c r="AF77" s="14">
        <f t="shared" si="39"/>
        <v>3010</v>
      </c>
      <c r="AG77" s="14">
        <f t="shared" si="39"/>
        <v>1550</v>
      </c>
      <c r="AH77" s="14">
        <f t="shared" si="39"/>
        <v>2630</v>
      </c>
      <c r="AI77" s="14">
        <f t="shared" si="39"/>
        <v>2261</v>
      </c>
      <c r="AJ77" s="14">
        <f t="shared" si="39"/>
        <v>2211</v>
      </c>
      <c r="AK77" s="14">
        <f t="shared" si="39"/>
        <v>2310</v>
      </c>
      <c r="AL77" s="14">
        <f t="shared" si="39"/>
        <v>2341</v>
      </c>
      <c r="AM77" s="14">
        <f t="shared" si="39"/>
        <v>2405</v>
      </c>
      <c r="AN77" s="14">
        <f t="shared" si="39"/>
        <v>2379</v>
      </c>
      <c r="AO77" s="14">
        <f t="shared" si="39"/>
        <v>2433</v>
      </c>
      <c r="AP77" s="14">
        <f t="shared" si="39"/>
        <v>1928</v>
      </c>
      <c r="AQ77" s="14">
        <f t="shared" si="39"/>
        <v>2064</v>
      </c>
      <c r="AR77" s="14">
        <f t="shared" si="39"/>
        <v>2088</v>
      </c>
      <c r="AS77" s="14">
        <f t="shared" ref="AS77:AT77" si="40">SUM(AS69:AS76)</f>
        <v>2221</v>
      </c>
      <c r="AT77" s="14">
        <f t="shared" si="40"/>
        <v>2451</v>
      </c>
      <c r="AU77" s="14">
        <f t="shared" ref="AU77" si="41">SUM(AU69:AU76)</f>
        <v>2097</v>
      </c>
    </row>
    <row r="78" spans="1:47" x14ac:dyDescent="0.3">
      <c r="A78" s="23"/>
      <c r="B78" s="27"/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27"/>
      <c r="R78" s="27"/>
      <c r="S78" s="27"/>
      <c r="T78" s="27"/>
      <c r="U78" s="27"/>
      <c r="V78" s="27"/>
      <c r="W78" s="27"/>
      <c r="X78" s="27"/>
      <c r="Y78" s="27"/>
      <c r="Z78" s="27"/>
      <c r="AA78" s="27"/>
      <c r="AB78" s="27"/>
      <c r="AC78" s="27"/>
      <c r="AD78" s="27"/>
      <c r="AE78" s="28"/>
      <c r="AF78" s="28"/>
      <c r="AG78" s="28"/>
      <c r="AH78" s="28"/>
      <c r="AI78" s="28"/>
      <c r="AJ78" s="28"/>
      <c r="AK78" s="28"/>
      <c r="AL78" s="28"/>
      <c r="AM78" s="28"/>
      <c r="AN78" s="28"/>
      <c r="AO78" s="28"/>
      <c r="AP78" s="28"/>
      <c r="AQ78" s="28"/>
      <c r="AR78" s="28"/>
      <c r="AS78" s="28"/>
      <c r="AT78" s="28"/>
      <c r="AU78" s="28"/>
    </row>
    <row r="79" spans="1:47" x14ac:dyDescent="0.3">
      <c r="A79" s="1" t="s">
        <v>71</v>
      </c>
      <c r="B79" s="27"/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27"/>
      <c r="R79" s="27"/>
      <c r="S79" s="27"/>
      <c r="T79" s="27"/>
      <c r="U79" s="27"/>
      <c r="V79" s="27"/>
      <c r="W79" s="27"/>
      <c r="X79" s="27"/>
      <c r="Y79" s="27"/>
      <c r="Z79" s="27"/>
      <c r="AA79" s="27"/>
      <c r="AB79" s="27"/>
      <c r="AC79" s="27"/>
      <c r="AD79" s="27"/>
      <c r="AE79" s="28"/>
      <c r="AF79" s="28"/>
      <c r="AG79" s="28"/>
      <c r="AH79" s="28"/>
      <c r="AI79" s="28"/>
      <c r="AJ79" s="28"/>
      <c r="AK79" s="28"/>
      <c r="AL79" s="28"/>
      <c r="AM79" s="28"/>
      <c r="AN79" s="28"/>
      <c r="AO79" s="28"/>
      <c r="AP79" s="28"/>
      <c r="AQ79" s="28"/>
      <c r="AR79" s="28"/>
      <c r="AS79" s="28"/>
      <c r="AT79" s="28"/>
      <c r="AU79" s="28"/>
    </row>
    <row r="80" spans="1:47" x14ac:dyDescent="0.3">
      <c r="A80" s="23" t="s">
        <v>57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27">
        <v>0</v>
      </c>
      <c r="U80" s="27">
        <v>0</v>
      </c>
      <c r="V80" s="27">
        <v>15</v>
      </c>
      <c r="W80" s="27">
        <v>40</v>
      </c>
      <c r="X80" s="27">
        <v>55</v>
      </c>
      <c r="Y80" s="27">
        <v>90</v>
      </c>
      <c r="Z80" s="27">
        <v>105</v>
      </c>
      <c r="AA80" s="27">
        <v>170</v>
      </c>
      <c r="AB80" s="27">
        <v>220</v>
      </c>
      <c r="AC80" s="27">
        <v>325</v>
      </c>
      <c r="AD80" s="27">
        <v>390</v>
      </c>
      <c r="AE80" s="28">
        <v>685</v>
      </c>
      <c r="AF80" s="28">
        <v>1005</v>
      </c>
      <c r="AG80" s="28">
        <v>1155</v>
      </c>
      <c r="AH80" s="28">
        <v>1325</v>
      </c>
      <c r="AI80" s="28">
        <v>1499</v>
      </c>
      <c r="AJ80" s="28">
        <v>1608</v>
      </c>
      <c r="AK80" s="28">
        <v>1654</v>
      </c>
      <c r="AL80" s="28">
        <v>2038</v>
      </c>
      <c r="AM80" s="28">
        <v>2179</v>
      </c>
      <c r="AN80" s="28">
        <v>2097</v>
      </c>
      <c r="AO80" s="28">
        <v>2700</v>
      </c>
      <c r="AP80" s="28">
        <v>2631</v>
      </c>
      <c r="AQ80" s="28">
        <v>2246</v>
      </c>
      <c r="AR80" s="28">
        <v>1861</v>
      </c>
      <c r="AS80" s="28">
        <v>1760</v>
      </c>
      <c r="AT80" s="28">
        <v>1420</v>
      </c>
      <c r="AU80" s="28">
        <v>1305</v>
      </c>
    </row>
    <row r="81" spans="1:47" x14ac:dyDescent="0.3">
      <c r="A81" s="23" t="s">
        <v>80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27">
        <v>25</v>
      </c>
      <c r="U81" s="27">
        <v>30</v>
      </c>
      <c r="V81" s="27">
        <v>30</v>
      </c>
      <c r="W81" s="27">
        <v>30</v>
      </c>
      <c r="X81" s="27">
        <v>40</v>
      </c>
      <c r="Y81" s="27">
        <v>40</v>
      </c>
      <c r="Z81" s="27">
        <v>50</v>
      </c>
      <c r="AA81" s="27">
        <v>55</v>
      </c>
      <c r="AB81" s="27">
        <v>65</v>
      </c>
      <c r="AC81" s="27">
        <v>80</v>
      </c>
      <c r="AD81" s="27">
        <v>55</v>
      </c>
      <c r="AE81" s="28">
        <v>75</v>
      </c>
      <c r="AF81" s="28">
        <v>65</v>
      </c>
      <c r="AG81" s="28">
        <v>145</v>
      </c>
      <c r="AH81" s="28">
        <v>213</v>
      </c>
      <c r="AI81" s="28">
        <v>144</v>
      </c>
      <c r="AJ81" s="28">
        <v>160</v>
      </c>
      <c r="AK81" s="28">
        <v>209</v>
      </c>
      <c r="AL81" s="28">
        <v>162</v>
      </c>
      <c r="AM81" s="28">
        <v>174</v>
      </c>
      <c r="AN81" s="28">
        <v>272</v>
      </c>
      <c r="AO81" s="28">
        <v>252</v>
      </c>
      <c r="AP81" s="28">
        <v>289</v>
      </c>
      <c r="AQ81" s="28">
        <v>320</v>
      </c>
      <c r="AR81" s="28">
        <v>298</v>
      </c>
      <c r="AS81" s="28">
        <v>267</v>
      </c>
      <c r="AT81" s="28">
        <v>259</v>
      </c>
      <c r="AU81" s="28">
        <v>244</v>
      </c>
    </row>
    <row r="82" spans="1:47" x14ac:dyDescent="0.3">
      <c r="A82" s="23" t="s">
        <v>81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27">
        <v>0</v>
      </c>
      <c r="U82" s="27">
        <v>0</v>
      </c>
      <c r="V82" s="27">
        <v>0</v>
      </c>
      <c r="W82" s="27">
        <v>0</v>
      </c>
      <c r="X82" s="27">
        <v>0</v>
      </c>
      <c r="Y82" s="27">
        <v>5</v>
      </c>
      <c r="Z82" s="27">
        <v>5</v>
      </c>
      <c r="AA82" s="27">
        <v>5</v>
      </c>
      <c r="AB82" s="27">
        <v>5</v>
      </c>
      <c r="AC82" s="27">
        <v>5</v>
      </c>
      <c r="AD82" s="27">
        <v>0</v>
      </c>
      <c r="AE82" s="28">
        <v>0</v>
      </c>
      <c r="AF82" s="28">
        <v>0</v>
      </c>
      <c r="AG82" s="28">
        <v>0</v>
      </c>
      <c r="AH82" s="28">
        <v>3</v>
      </c>
      <c r="AI82" s="28">
        <v>8</v>
      </c>
      <c r="AJ82" s="28">
        <v>8</v>
      </c>
      <c r="AK82" s="28">
        <v>8</v>
      </c>
      <c r="AL82" s="28">
        <v>7</v>
      </c>
      <c r="AM82" s="28">
        <v>7</v>
      </c>
      <c r="AN82" s="28">
        <v>7</v>
      </c>
      <c r="AO82" s="28">
        <v>6</v>
      </c>
      <c r="AP82" s="28">
        <v>6</v>
      </c>
      <c r="AQ82" s="28">
        <v>5</v>
      </c>
      <c r="AR82" s="28">
        <v>5</v>
      </c>
      <c r="AS82" s="28">
        <v>5</v>
      </c>
      <c r="AT82" s="28">
        <v>5</v>
      </c>
      <c r="AU82" s="28">
        <v>5</v>
      </c>
    </row>
    <row r="83" spans="1:47" x14ac:dyDescent="0.3">
      <c r="A83" s="23" t="s">
        <v>82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27">
        <v>35</v>
      </c>
      <c r="U83" s="27">
        <v>150</v>
      </c>
      <c r="V83" s="27">
        <v>175</v>
      </c>
      <c r="W83" s="27">
        <v>100</v>
      </c>
      <c r="X83" s="27">
        <v>75</v>
      </c>
      <c r="Y83" s="27">
        <v>240</v>
      </c>
      <c r="Z83" s="27">
        <v>275</v>
      </c>
      <c r="AA83" s="27">
        <v>285</v>
      </c>
      <c r="AB83" s="27">
        <v>330</v>
      </c>
      <c r="AC83" s="27">
        <v>340</v>
      </c>
      <c r="AD83" s="27">
        <v>255</v>
      </c>
      <c r="AE83" s="28">
        <v>335</v>
      </c>
      <c r="AF83" s="28">
        <v>360</v>
      </c>
      <c r="AG83" s="28">
        <v>270</v>
      </c>
      <c r="AH83" s="28">
        <v>176</v>
      </c>
      <c r="AI83" s="28">
        <v>168</v>
      </c>
      <c r="AJ83" s="28">
        <v>169</v>
      </c>
      <c r="AK83" s="28">
        <v>158</v>
      </c>
      <c r="AL83" s="28">
        <v>156</v>
      </c>
      <c r="AM83" s="28">
        <v>155</v>
      </c>
      <c r="AN83" s="28">
        <v>141</v>
      </c>
      <c r="AO83" s="28">
        <v>131</v>
      </c>
      <c r="AP83" s="28">
        <v>118</v>
      </c>
      <c r="AQ83" s="28">
        <v>123</v>
      </c>
      <c r="AR83" s="28">
        <v>103</v>
      </c>
      <c r="AS83" s="28">
        <v>96</v>
      </c>
      <c r="AT83" s="28">
        <v>100</v>
      </c>
      <c r="AU83" s="28">
        <v>102</v>
      </c>
    </row>
    <row r="84" spans="1:47" x14ac:dyDescent="0.3">
      <c r="A84" s="23" t="s">
        <v>83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27">
        <v>45</v>
      </c>
      <c r="U84" s="27">
        <v>40</v>
      </c>
      <c r="V84" s="27">
        <v>0</v>
      </c>
      <c r="W84" s="27">
        <v>0</v>
      </c>
      <c r="X84" s="27">
        <v>0</v>
      </c>
      <c r="Y84" s="27">
        <v>0</v>
      </c>
      <c r="Z84" s="27">
        <v>0</v>
      </c>
      <c r="AA84" s="27">
        <v>0</v>
      </c>
      <c r="AB84" s="27">
        <v>0</v>
      </c>
      <c r="AC84" s="27">
        <v>0</v>
      </c>
      <c r="AD84" s="27">
        <v>0</v>
      </c>
      <c r="AE84" s="28">
        <v>0</v>
      </c>
      <c r="AF84" s="28">
        <v>0</v>
      </c>
      <c r="AG84" s="28">
        <v>0</v>
      </c>
      <c r="AH84" s="28">
        <v>0</v>
      </c>
      <c r="AI84" s="28">
        <v>0</v>
      </c>
      <c r="AJ84" s="28">
        <v>0</v>
      </c>
      <c r="AK84" s="28">
        <v>0</v>
      </c>
      <c r="AL84" s="28">
        <v>0</v>
      </c>
      <c r="AM84" s="28">
        <v>0</v>
      </c>
      <c r="AN84" s="28">
        <v>0</v>
      </c>
      <c r="AO84" s="28">
        <v>0</v>
      </c>
      <c r="AP84" s="28">
        <v>0</v>
      </c>
      <c r="AQ84" s="28">
        <v>0</v>
      </c>
      <c r="AR84" s="28">
        <v>0</v>
      </c>
      <c r="AS84" s="28">
        <v>0</v>
      </c>
      <c r="AT84" s="28">
        <v>0</v>
      </c>
      <c r="AU84" s="28">
        <v>0</v>
      </c>
    </row>
    <row r="85" spans="1:47" x14ac:dyDescent="0.3">
      <c r="A85" s="23" t="s">
        <v>84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27">
        <v>0</v>
      </c>
      <c r="U85" s="27">
        <v>0</v>
      </c>
      <c r="V85" s="27">
        <v>20</v>
      </c>
      <c r="W85" s="27">
        <v>25</v>
      </c>
      <c r="X85" s="27">
        <v>30</v>
      </c>
      <c r="Y85" s="27">
        <v>25</v>
      </c>
      <c r="Z85" s="27">
        <v>700</v>
      </c>
      <c r="AA85" s="27">
        <v>1250</v>
      </c>
      <c r="AB85" s="27">
        <v>890</v>
      </c>
      <c r="AC85" s="27">
        <v>705</v>
      </c>
      <c r="AD85" s="27">
        <v>740</v>
      </c>
      <c r="AE85" s="28">
        <v>560</v>
      </c>
      <c r="AF85" s="28">
        <v>360</v>
      </c>
      <c r="AG85" s="28">
        <v>305</v>
      </c>
      <c r="AH85" s="28">
        <v>238</v>
      </c>
      <c r="AI85" s="28">
        <v>155</v>
      </c>
      <c r="AJ85" s="28">
        <v>78</v>
      </c>
      <c r="AK85" s="28">
        <v>34</v>
      </c>
      <c r="AL85" s="28">
        <v>10</v>
      </c>
      <c r="AM85" s="28">
        <v>9</v>
      </c>
      <c r="AN85" s="28">
        <v>2</v>
      </c>
      <c r="AO85" s="28">
        <v>1</v>
      </c>
      <c r="AP85" s="28">
        <v>0</v>
      </c>
      <c r="AQ85" s="28">
        <v>0</v>
      </c>
      <c r="AR85" s="28">
        <v>0</v>
      </c>
      <c r="AS85" s="28">
        <v>0</v>
      </c>
      <c r="AT85" s="28">
        <v>0</v>
      </c>
      <c r="AU85" s="28">
        <v>0</v>
      </c>
    </row>
    <row r="86" spans="1:47" x14ac:dyDescent="0.3">
      <c r="A86" s="23" t="s">
        <v>58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27"/>
      <c r="U86" s="27"/>
      <c r="V86" s="27"/>
      <c r="W86" s="27"/>
      <c r="X86" s="27"/>
      <c r="Y86" s="27"/>
      <c r="Z86" s="27"/>
      <c r="AA86" s="27"/>
      <c r="AB86" s="27"/>
      <c r="AC86" s="27"/>
      <c r="AD86" s="27"/>
      <c r="AE86" s="28"/>
      <c r="AF86" s="28"/>
      <c r="AG86" s="28"/>
      <c r="AH86" s="28"/>
      <c r="AI86" s="28">
        <v>8</v>
      </c>
      <c r="AJ86" s="28">
        <v>8</v>
      </c>
      <c r="AK86" s="28">
        <v>8</v>
      </c>
      <c r="AL86" s="28">
        <v>20</v>
      </c>
      <c r="AM86" s="28">
        <v>31</v>
      </c>
      <c r="AN86" s="28">
        <v>34</v>
      </c>
      <c r="AO86" s="28">
        <v>5</v>
      </c>
      <c r="AP86" s="28">
        <v>6</v>
      </c>
      <c r="AQ86" s="28">
        <v>11</v>
      </c>
      <c r="AR86" s="28">
        <v>14</v>
      </c>
      <c r="AS86" s="28">
        <v>25</v>
      </c>
      <c r="AT86" s="28">
        <v>25</v>
      </c>
      <c r="AU86" s="28">
        <v>26</v>
      </c>
    </row>
    <row r="87" spans="1:47" x14ac:dyDescent="0.3">
      <c r="A87" s="23" t="s">
        <v>59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27">
        <v>5</v>
      </c>
      <c r="U87" s="27">
        <v>5</v>
      </c>
      <c r="V87" s="27">
        <v>5</v>
      </c>
      <c r="W87" s="27">
        <v>5</v>
      </c>
      <c r="X87" s="27">
        <v>5</v>
      </c>
      <c r="Y87" s="27">
        <v>5</v>
      </c>
      <c r="Z87" s="27">
        <v>10</v>
      </c>
      <c r="AA87" s="27">
        <v>5</v>
      </c>
      <c r="AB87" s="27">
        <v>10</v>
      </c>
      <c r="AC87" s="27">
        <v>10</v>
      </c>
      <c r="AD87" s="27">
        <v>10</v>
      </c>
      <c r="AE87" s="28">
        <v>10</v>
      </c>
      <c r="AF87" s="28">
        <v>10</v>
      </c>
      <c r="AG87" s="28">
        <v>10</v>
      </c>
      <c r="AH87" s="28">
        <v>14</v>
      </c>
      <c r="AI87" s="28">
        <v>8</v>
      </c>
      <c r="AJ87" s="28">
        <v>8</v>
      </c>
      <c r="AK87" s="28">
        <v>9</v>
      </c>
      <c r="AL87" s="28">
        <v>25</v>
      </c>
      <c r="AM87" s="28">
        <v>20</v>
      </c>
      <c r="AN87" s="28">
        <v>38</v>
      </c>
      <c r="AO87" s="28">
        <v>43</v>
      </c>
      <c r="AP87" s="28">
        <v>38</v>
      </c>
      <c r="AQ87" s="28">
        <v>34</v>
      </c>
      <c r="AR87" s="28">
        <v>24</v>
      </c>
      <c r="AS87" s="28">
        <v>23</v>
      </c>
      <c r="AT87" s="28">
        <v>21</v>
      </c>
      <c r="AU87" s="28">
        <v>22</v>
      </c>
    </row>
    <row r="88" spans="1:47" s="12" customFormat="1" x14ac:dyDescent="0.3">
      <c r="A88" s="12" t="s">
        <v>70</v>
      </c>
      <c r="B88" s="13">
        <f>SUM(B80:B87)</f>
        <v>0</v>
      </c>
      <c r="C88" s="13">
        <f t="shared" ref="C88:AR88" si="42">SUM(C80:C87)</f>
        <v>0</v>
      </c>
      <c r="D88" s="13">
        <f t="shared" si="42"/>
        <v>0</v>
      </c>
      <c r="E88" s="13">
        <f t="shared" si="42"/>
        <v>0</v>
      </c>
      <c r="F88" s="13">
        <f t="shared" si="42"/>
        <v>0</v>
      </c>
      <c r="G88" s="13">
        <f t="shared" si="42"/>
        <v>0</v>
      </c>
      <c r="H88" s="13">
        <f t="shared" si="42"/>
        <v>0</v>
      </c>
      <c r="I88" s="13">
        <f t="shared" si="42"/>
        <v>0</v>
      </c>
      <c r="J88" s="13">
        <f t="shared" si="42"/>
        <v>0</v>
      </c>
      <c r="K88" s="13">
        <f t="shared" si="42"/>
        <v>0</v>
      </c>
      <c r="L88" s="13">
        <f t="shared" si="42"/>
        <v>0</v>
      </c>
      <c r="M88" s="13">
        <f t="shared" si="42"/>
        <v>0</v>
      </c>
      <c r="N88" s="13">
        <f t="shared" si="42"/>
        <v>0</v>
      </c>
      <c r="O88" s="13">
        <f t="shared" si="42"/>
        <v>0</v>
      </c>
      <c r="P88" s="13">
        <f t="shared" si="42"/>
        <v>0</v>
      </c>
      <c r="Q88" s="13">
        <f t="shared" si="42"/>
        <v>0</v>
      </c>
      <c r="R88" s="13">
        <f t="shared" si="42"/>
        <v>0</v>
      </c>
      <c r="S88" s="13">
        <f t="shared" si="42"/>
        <v>0</v>
      </c>
      <c r="T88" s="13">
        <f t="shared" si="42"/>
        <v>110</v>
      </c>
      <c r="U88" s="13">
        <f t="shared" si="42"/>
        <v>225</v>
      </c>
      <c r="V88" s="13">
        <f t="shared" si="42"/>
        <v>245</v>
      </c>
      <c r="W88" s="13">
        <f t="shared" si="42"/>
        <v>200</v>
      </c>
      <c r="X88" s="13">
        <f t="shared" si="42"/>
        <v>205</v>
      </c>
      <c r="Y88" s="13">
        <f t="shared" si="42"/>
        <v>405</v>
      </c>
      <c r="Z88" s="13">
        <f t="shared" si="42"/>
        <v>1145</v>
      </c>
      <c r="AA88" s="13">
        <f t="shared" si="42"/>
        <v>1770</v>
      </c>
      <c r="AB88" s="13">
        <f t="shared" si="42"/>
        <v>1520</v>
      </c>
      <c r="AC88" s="13">
        <f t="shared" si="42"/>
        <v>1465</v>
      </c>
      <c r="AD88" s="13">
        <f t="shared" si="42"/>
        <v>1450</v>
      </c>
      <c r="AE88" s="14">
        <f t="shared" si="42"/>
        <v>1665</v>
      </c>
      <c r="AF88" s="14">
        <f t="shared" si="42"/>
        <v>1800</v>
      </c>
      <c r="AG88" s="14">
        <f t="shared" si="42"/>
        <v>1885</v>
      </c>
      <c r="AH88" s="14">
        <f t="shared" si="42"/>
        <v>1969</v>
      </c>
      <c r="AI88" s="14">
        <f t="shared" si="42"/>
        <v>1990</v>
      </c>
      <c r="AJ88" s="14">
        <f t="shared" si="42"/>
        <v>2039</v>
      </c>
      <c r="AK88" s="14">
        <f t="shared" si="42"/>
        <v>2080</v>
      </c>
      <c r="AL88" s="14">
        <f t="shared" si="42"/>
        <v>2418</v>
      </c>
      <c r="AM88" s="14">
        <f t="shared" si="42"/>
        <v>2575</v>
      </c>
      <c r="AN88" s="14">
        <f t="shared" si="42"/>
        <v>2591</v>
      </c>
      <c r="AO88" s="14">
        <f t="shared" si="42"/>
        <v>3138</v>
      </c>
      <c r="AP88" s="14">
        <f t="shared" si="42"/>
        <v>3088</v>
      </c>
      <c r="AQ88" s="14">
        <f t="shared" si="42"/>
        <v>2739</v>
      </c>
      <c r="AR88" s="14">
        <f t="shared" si="42"/>
        <v>2305</v>
      </c>
      <c r="AS88" s="14">
        <f t="shared" ref="AS88:AT88" si="43">SUM(AS80:AS87)</f>
        <v>2176</v>
      </c>
      <c r="AT88" s="14">
        <f t="shared" si="43"/>
        <v>1830</v>
      </c>
      <c r="AU88" s="14">
        <f t="shared" ref="AU88" si="44">SUM(AU80:AU87)</f>
        <v>1704</v>
      </c>
    </row>
    <row r="89" spans="1:47" x14ac:dyDescent="0.3">
      <c r="A89" s="23"/>
      <c r="B89" s="27"/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27"/>
      <c r="R89" s="27"/>
      <c r="S89" s="27"/>
      <c r="T89" s="27"/>
      <c r="U89" s="27"/>
      <c r="V89" s="27"/>
      <c r="W89" s="27"/>
      <c r="X89" s="27"/>
      <c r="Y89" s="27"/>
      <c r="Z89" s="27"/>
      <c r="AA89" s="27"/>
      <c r="AB89" s="27"/>
      <c r="AC89" s="27"/>
      <c r="AD89" s="27"/>
      <c r="AE89" s="28"/>
      <c r="AF89" s="28"/>
      <c r="AG89" s="28"/>
      <c r="AH89" s="28"/>
      <c r="AI89" s="28"/>
      <c r="AJ89" s="28"/>
      <c r="AK89" s="28"/>
      <c r="AL89" s="28"/>
      <c r="AM89" s="28"/>
      <c r="AN89" s="28"/>
      <c r="AO89" s="28"/>
      <c r="AP89" s="28"/>
      <c r="AQ89" s="28"/>
      <c r="AR89" s="28"/>
      <c r="AS89" s="28"/>
      <c r="AT89" s="28"/>
      <c r="AU89" s="28"/>
    </row>
    <row r="90" spans="1:47" x14ac:dyDescent="0.3">
      <c r="A90" s="1" t="s">
        <v>72</v>
      </c>
      <c r="B90" s="27"/>
      <c r="C90" s="27"/>
      <c r="D90" s="27"/>
      <c r="E90" s="27"/>
      <c r="F90" s="27"/>
      <c r="G90" s="27"/>
      <c r="H90" s="27"/>
      <c r="I90" s="27"/>
      <c r="J90" s="27"/>
      <c r="K90" s="27"/>
      <c r="L90" s="27"/>
      <c r="M90" s="27"/>
      <c r="N90" s="27"/>
      <c r="O90" s="27"/>
      <c r="P90" s="27"/>
      <c r="Q90" s="27"/>
      <c r="R90" s="27"/>
      <c r="S90" s="27"/>
      <c r="T90" s="27"/>
      <c r="U90" s="27"/>
      <c r="V90" s="27"/>
      <c r="W90" s="27"/>
      <c r="X90" s="27"/>
      <c r="Y90" s="27"/>
      <c r="Z90" s="27"/>
      <c r="AA90" s="27"/>
      <c r="AB90" s="27"/>
      <c r="AC90" s="27"/>
      <c r="AD90" s="27"/>
      <c r="AE90" s="28"/>
      <c r="AF90" s="28"/>
      <c r="AG90" s="28"/>
      <c r="AH90" s="28"/>
      <c r="AI90" s="28"/>
      <c r="AJ90" s="28"/>
      <c r="AK90" s="28"/>
      <c r="AL90" s="28"/>
      <c r="AM90" s="28"/>
      <c r="AN90" s="28"/>
      <c r="AO90" s="28"/>
      <c r="AP90" s="28"/>
      <c r="AQ90" s="28"/>
      <c r="AR90" s="28"/>
      <c r="AS90" s="28"/>
      <c r="AT90" s="28"/>
      <c r="AU90" s="28"/>
    </row>
    <row r="91" spans="1:47" x14ac:dyDescent="0.3">
      <c r="A91" s="23" t="s">
        <v>57</v>
      </c>
      <c r="B91" s="32"/>
      <c r="C91" s="32"/>
      <c r="D91" s="32"/>
      <c r="E91" s="32"/>
      <c r="F91" s="32"/>
      <c r="G91" s="32"/>
      <c r="H91" s="27">
        <v>15</v>
      </c>
      <c r="I91" s="27">
        <v>15</v>
      </c>
      <c r="J91" s="27">
        <v>15</v>
      </c>
      <c r="K91" s="27">
        <v>15</v>
      </c>
      <c r="L91" s="27">
        <v>20</v>
      </c>
      <c r="M91" s="27">
        <v>35</v>
      </c>
      <c r="N91" s="27">
        <v>45</v>
      </c>
      <c r="O91" s="27">
        <v>50</v>
      </c>
      <c r="P91" s="27">
        <v>65</v>
      </c>
      <c r="Q91" s="27">
        <v>55</v>
      </c>
      <c r="R91" s="27">
        <v>90</v>
      </c>
      <c r="S91" s="27">
        <v>175</v>
      </c>
      <c r="T91" s="27">
        <v>220</v>
      </c>
      <c r="U91" s="27">
        <v>260</v>
      </c>
      <c r="V91" s="27">
        <v>410</v>
      </c>
      <c r="W91" s="27">
        <v>440</v>
      </c>
      <c r="X91" s="27">
        <v>465</v>
      </c>
      <c r="Y91" s="27">
        <v>385</v>
      </c>
      <c r="Z91" s="27">
        <v>500</v>
      </c>
      <c r="AA91" s="27">
        <v>630</v>
      </c>
      <c r="AB91" s="27">
        <v>695</v>
      </c>
      <c r="AC91" s="27">
        <v>785</v>
      </c>
      <c r="AD91" s="27">
        <v>895</v>
      </c>
      <c r="AE91" s="28">
        <v>760</v>
      </c>
      <c r="AF91" s="28">
        <v>1070</v>
      </c>
      <c r="AG91" s="28">
        <v>1290</v>
      </c>
      <c r="AH91" s="28">
        <v>1319</v>
      </c>
      <c r="AI91" s="28">
        <v>1515</v>
      </c>
      <c r="AJ91" s="28">
        <v>1567</v>
      </c>
      <c r="AK91" s="28">
        <v>1614</v>
      </c>
      <c r="AL91" s="28">
        <v>1599</v>
      </c>
      <c r="AM91" s="28">
        <v>1727</v>
      </c>
      <c r="AN91" s="28">
        <v>1874</v>
      </c>
      <c r="AO91" s="28">
        <v>1905</v>
      </c>
      <c r="AP91" s="28">
        <v>1634</v>
      </c>
      <c r="AQ91" s="28">
        <v>1876</v>
      </c>
      <c r="AR91" s="28">
        <v>2077</v>
      </c>
      <c r="AS91" s="28">
        <v>2227</v>
      </c>
      <c r="AT91" s="28">
        <v>2270</v>
      </c>
      <c r="AU91" s="28">
        <v>2292</v>
      </c>
    </row>
    <row r="92" spans="1:47" x14ac:dyDescent="0.3">
      <c r="A92" s="23" t="s">
        <v>80</v>
      </c>
      <c r="B92" s="32"/>
      <c r="C92" s="32"/>
      <c r="D92" s="32"/>
      <c r="E92" s="32"/>
      <c r="F92" s="32"/>
      <c r="G92" s="32"/>
      <c r="H92" s="27">
        <v>15</v>
      </c>
      <c r="I92" s="27">
        <v>15</v>
      </c>
      <c r="J92" s="27">
        <v>20</v>
      </c>
      <c r="K92" s="27">
        <v>20</v>
      </c>
      <c r="L92" s="27">
        <v>40</v>
      </c>
      <c r="M92" s="27">
        <v>50</v>
      </c>
      <c r="N92" s="27">
        <v>45</v>
      </c>
      <c r="O92" s="27">
        <v>40</v>
      </c>
      <c r="P92" s="27">
        <v>45</v>
      </c>
      <c r="Q92" s="27">
        <v>55</v>
      </c>
      <c r="R92" s="27">
        <v>85</v>
      </c>
      <c r="S92" s="27">
        <v>80</v>
      </c>
      <c r="T92" s="27">
        <v>50</v>
      </c>
      <c r="U92" s="27">
        <v>50</v>
      </c>
      <c r="V92" s="27">
        <v>45</v>
      </c>
      <c r="W92" s="27">
        <v>60</v>
      </c>
      <c r="X92" s="27">
        <v>50</v>
      </c>
      <c r="Y92" s="27">
        <v>65</v>
      </c>
      <c r="Z92" s="27">
        <v>80</v>
      </c>
      <c r="AA92" s="27">
        <v>95</v>
      </c>
      <c r="AB92" s="27">
        <v>95</v>
      </c>
      <c r="AC92" s="27">
        <v>100</v>
      </c>
      <c r="AD92" s="27">
        <v>120</v>
      </c>
      <c r="AE92" s="28">
        <v>95</v>
      </c>
      <c r="AF92" s="28">
        <v>115</v>
      </c>
      <c r="AG92" s="28">
        <v>115</v>
      </c>
      <c r="AH92" s="28">
        <v>128</v>
      </c>
      <c r="AI92" s="28">
        <v>77</v>
      </c>
      <c r="AJ92" s="28">
        <v>91</v>
      </c>
      <c r="AK92" s="28">
        <v>75</v>
      </c>
      <c r="AL92" s="28">
        <v>95</v>
      </c>
      <c r="AM92" s="28">
        <v>94</v>
      </c>
      <c r="AN92" s="28">
        <v>175</v>
      </c>
      <c r="AO92" s="28">
        <v>106</v>
      </c>
      <c r="AP92" s="28">
        <v>105</v>
      </c>
      <c r="AQ92" s="28">
        <v>107</v>
      </c>
      <c r="AR92" s="28">
        <v>110</v>
      </c>
      <c r="AS92" s="28">
        <v>112</v>
      </c>
      <c r="AT92" s="28">
        <v>115</v>
      </c>
      <c r="AU92" s="28">
        <v>115</v>
      </c>
    </row>
    <row r="93" spans="1:47" x14ac:dyDescent="0.3">
      <c r="A93" s="23" t="s">
        <v>81</v>
      </c>
      <c r="B93" s="32"/>
      <c r="C93" s="32"/>
      <c r="D93" s="32"/>
      <c r="E93" s="32"/>
      <c r="F93" s="32"/>
      <c r="G93" s="32"/>
      <c r="H93" s="27">
        <v>25</v>
      </c>
      <c r="I93" s="27">
        <v>35</v>
      </c>
      <c r="J93" s="27">
        <v>40</v>
      </c>
      <c r="K93" s="27">
        <v>40</v>
      </c>
      <c r="L93" s="27">
        <v>40</v>
      </c>
      <c r="M93" s="27">
        <v>45</v>
      </c>
      <c r="N93" s="27">
        <v>45</v>
      </c>
      <c r="O93" s="27">
        <v>45</v>
      </c>
      <c r="P93" s="27">
        <v>50</v>
      </c>
      <c r="Q93" s="27">
        <v>50</v>
      </c>
      <c r="R93" s="27">
        <v>55</v>
      </c>
      <c r="S93" s="27">
        <v>55</v>
      </c>
      <c r="T93" s="27">
        <v>40</v>
      </c>
      <c r="U93" s="27">
        <v>35</v>
      </c>
      <c r="V93" s="27">
        <v>20</v>
      </c>
      <c r="W93" s="27">
        <v>10</v>
      </c>
      <c r="X93" s="27">
        <v>10</v>
      </c>
      <c r="Y93" s="27">
        <v>10</v>
      </c>
      <c r="Z93" s="27">
        <v>10</v>
      </c>
      <c r="AA93" s="27">
        <v>10</v>
      </c>
      <c r="AB93" s="27">
        <v>10</v>
      </c>
      <c r="AC93" s="27">
        <v>15</v>
      </c>
      <c r="AD93" s="27">
        <v>15</v>
      </c>
      <c r="AE93" s="28">
        <v>15</v>
      </c>
      <c r="AF93" s="28">
        <v>15</v>
      </c>
      <c r="AG93" s="28">
        <v>15</v>
      </c>
      <c r="AH93" s="28">
        <v>16</v>
      </c>
      <c r="AI93" s="28">
        <v>17</v>
      </c>
      <c r="AJ93" s="28">
        <v>18</v>
      </c>
      <c r="AK93" s="28">
        <v>18</v>
      </c>
      <c r="AL93" s="28">
        <v>19</v>
      </c>
      <c r="AM93" s="28">
        <v>19</v>
      </c>
      <c r="AN93" s="28">
        <v>19</v>
      </c>
      <c r="AO93" s="28">
        <v>19</v>
      </c>
      <c r="AP93" s="28">
        <v>14</v>
      </c>
      <c r="AQ93" s="28">
        <v>13</v>
      </c>
      <c r="AR93" s="28">
        <v>11</v>
      </c>
      <c r="AS93" s="28">
        <v>10</v>
      </c>
      <c r="AT93" s="28">
        <v>10</v>
      </c>
      <c r="AU93" s="28">
        <v>10</v>
      </c>
    </row>
    <row r="94" spans="1:47" x14ac:dyDescent="0.3">
      <c r="A94" s="23" t="s">
        <v>82</v>
      </c>
      <c r="B94" s="32"/>
      <c r="C94" s="32"/>
      <c r="D94" s="32"/>
      <c r="E94" s="32"/>
      <c r="F94" s="32"/>
      <c r="G94" s="32"/>
      <c r="H94" s="27">
        <v>60</v>
      </c>
      <c r="I94" s="27">
        <v>55</v>
      </c>
      <c r="J94" s="27">
        <v>60</v>
      </c>
      <c r="K94" s="27">
        <v>55</v>
      </c>
      <c r="L94" s="27">
        <v>65</v>
      </c>
      <c r="M94" s="27">
        <v>70</v>
      </c>
      <c r="N94" s="27">
        <v>85</v>
      </c>
      <c r="O94" s="27">
        <v>105</v>
      </c>
      <c r="P94" s="27">
        <v>125</v>
      </c>
      <c r="Q94" s="27">
        <v>150</v>
      </c>
      <c r="R94" s="27">
        <v>240</v>
      </c>
      <c r="S94" s="27">
        <v>270</v>
      </c>
      <c r="T94" s="27">
        <v>250</v>
      </c>
      <c r="U94" s="27">
        <v>200</v>
      </c>
      <c r="V94" s="27">
        <v>245</v>
      </c>
      <c r="W94" s="27">
        <v>25</v>
      </c>
      <c r="X94" s="27">
        <v>250</v>
      </c>
      <c r="Y94" s="27">
        <v>135</v>
      </c>
      <c r="Z94" s="27">
        <v>110</v>
      </c>
      <c r="AA94" s="27">
        <v>225</v>
      </c>
      <c r="AB94" s="27">
        <v>385</v>
      </c>
      <c r="AC94" s="27">
        <v>410</v>
      </c>
      <c r="AD94" s="27">
        <v>435</v>
      </c>
      <c r="AE94" s="28">
        <v>400</v>
      </c>
      <c r="AF94" s="28">
        <v>400</v>
      </c>
      <c r="AG94" s="28">
        <v>470</v>
      </c>
      <c r="AH94" s="28">
        <v>380</v>
      </c>
      <c r="AI94" s="28">
        <v>358</v>
      </c>
      <c r="AJ94" s="28">
        <v>334</v>
      </c>
      <c r="AK94" s="28">
        <v>282</v>
      </c>
      <c r="AL94" s="28">
        <v>262</v>
      </c>
      <c r="AM94" s="28">
        <v>247</v>
      </c>
      <c r="AN94" s="28">
        <v>225</v>
      </c>
      <c r="AO94" s="28">
        <v>212</v>
      </c>
      <c r="AP94" s="28">
        <v>190</v>
      </c>
      <c r="AQ94" s="28">
        <v>198</v>
      </c>
      <c r="AR94" s="28">
        <v>170</v>
      </c>
      <c r="AS94" s="28">
        <v>162</v>
      </c>
      <c r="AT94" s="28">
        <v>169</v>
      </c>
      <c r="AU94" s="28">
        <v>171</v>
      </c>
    </row>
    <row r="95" spans="1:47" x14ac:dyDescent="0.3">
      <c r="A95" s="23" t="s">
        <v>83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27">
        <v>0</v>
      </c>
      <c r="W95" s="27">
        <v>0</v>
      </c>
      <c r="X95" s="27">
        <v>0</v>
      </c>
      <c r="Y95" s="27">
        <v>0</v>
      </c>
      <c r="Z95" s="27">
        <v>0</v>
      </c>
      <c r="AA95" s="27">
        <v>0</v>
      </c>
      <c r="AB95" s="27">
        <v>0</v>
      </c>
      <c r="AC95" s="27">
        <v>0</v>
      </c>
      <c r="AD95" s="27">
        <v>0</v>
      </c>
      <c r="AE95" s="28">
        <v>5</v>
      </c>
      <c r="AF95" s="28">
        <v>0</v>
      </c>
      <c r="AG95" s="28">
        <v>0</v>
      </c>
      <c r="AH95" s="28">
        <v>0</v>
      </c>
      <c r="AI95" s="28">
        <v>0</v>
      </c>
      <c r="AJ95" s="28">
        <v>1224</v>
      </c>
      <c r="AK95" s="28">
        <v>-282</v>
      </c>
      <c r="AL95" s="28">
        <v>-303</v>
      </c>
      <c r="AM95" s="28">
        <v>-77</v>
      </c>
      <c r="AN95" s="28">
        <v>-345</v>
      </c>
      <c r="AO95" s="28">
        <v>-27</v>
      </c>
      <c r="AP95" s="28">
        <v>-141</v>
      </c>
      <c r="AQ95" s="28">
        <v>-2</v>
      </c>
      <c r="AR95" s="28">
        <v>-27</v>
      </c>
      <c r="AS95" s="28">
        <v>-1</v>
      </c>
      <c r="AT95" s="28">
        <v>0</v>
      </c>
      <c r="AU95" s="28">
        <v>-1</v>
      </c>
    </row>
    <row r="96" spans="1:47" x14ac:dyDescent="0.3">
      <c r="A96" s="23" t="s">
        <v>84</v>
      </c>
      <c r="B96" s="32"/>
      <c r="C96" s="32"/>
      <c r="D96" s="32"/>
      <c r="E96" s="32"/>
      <c r="F96" s="32"/>
      <c r="G96" s="32"/>
      <c r="H96" s="27">
        <v>55</v>
      </c>
      <c r="I96" s="27">
        <v>45</v>
      </c>
      <c r="J96" s="27">
        <v>30</v>
      </c>
      <c r="K96" s="27">
        <v>30</v>
      </c>
      <c r="L96" s="27">
        <v>40</v>
      </c>
      <c r="M96" s="27">
        <v>50</v>
      </c>
      <c r="N96" s="27">
        <v>50</v>
      </c>
      <c r="O96" s="27">
        <v>50</v>
      </c>
      <c r="P96" s="27">
        <v>50</v>
      </c>
      <c r="Q96" s="27">
        <v>50</v>
      </c>
      <c r="R96" s="27">
        <v>65</v>
      </c>
      <c r="S96" s="27">
        <v>90</v>
      </c>
      <c r="T96" s="27">
        <v>25</v>
      </c>
      <c r="U96" s="27">
        <v>30</v>
      </c>
      <c r="V96" s="27">
        <v>30</v>
      </c>
      <c r="W96" s="27">
        <v>30</v>
      </c>
      <c r="X96" s="27">
        <v>30</v>
      </c>
      <c r="Y96" s="27">
        <v>30</v>
      </c>
      <c r="Z96" s="27">
        <v>30</v>
      </c>
      <c r="AA96" s="27">
        <v>30</v>
      </c>
      <c r="AB96" s="27">
        <v>25</v>
      </c>
      <c r="AC96" s="27">
        <v>25</v>
      </c>
      <c r="AD96" s="27">
        <v>25</v>
      </c>
      <c r="AE96" s="28">
        <v>25</v>
      </c>
      <c r="AF96" s="28">
        <v>30</v>
      </c>
      <c r="AG96" s="28">
        <v>25</v>
      </c>
      <c r="AH96" s="28">
        <v>26</v>
      </c>
      <c r="AI96" s="28">
        <v>25</v>
      </c>
      <c r="AJ96" s="28">
        <v>23</v>
      </c>
      <c r="AK96" s="28">
        <v>22</v>
      </c>
      <c r="AL96" s="28">
        <v>21</v>
      </c>
      <c r="AM96" s="28">
        <v>19</v>
      </c>
      <c r="AN96" s="28">
        <v>18</v>
      </c>
      <c r="AO96" s="28">
        <v>19</v>
      </c>
      <c r="AP96" s="28">
        <v>13</v>
      </c>
      <c r="AQ96" s="28">
        <v>14</v>
      </c>
      <c r="AR96" s="28">
        <v>14</v>
      </c>
      <c r="AS96" s="28">
        <v>15</v>
      </c>
      <c r="AT96" s="28">
        <v>16</v>
      </c>
      <c r="AU96" s="28">
        <v>16</v>
      </c>
    </row>
    <row r="97" spans="1:47" x14ac:dyDescent="0.3">
      <c r="A97" s="23" t="s">
        <v>58</v>
      </c>
      <c r="B97" s="32"/>
      <c r="C97" s="32"/>
      <c r="D97" s="32"/>
      <c r="E97" s="32"/>
      <c r="F97" s="32"/>
      <c r="G97" s="32"/>
      <c r="H97" s="27"/>
      <c r="I97" s="27"/>
      <c r="J97" s="27"/>
      <c r="K97" s="27"/>
      <c r="L97" s="27"/>
      <c r="M97" s="27"/>
      <c r="N97" s="27"/>
      <c r="O97" s="27"/>
      <c r="P97" s="27"/>
      <c r="Q97" s="27"/>
      <c r="R97" s="27"/>
      <c r="S97" s="27"/>
      <c r="T97" s="27"/>
      <c r="U97" s="27"/>
      <c r="V97" s="27"/>
      <c r="W97" s="27"/>
      <c r="X97" s="27"/>
      <c r="Y97" s="27"/>
      <c r="Z97" s="27"/>
      <c r="AA97" s="27"/>
      <c r="AB97" s="27"/>
      <c r="AC97" s="27"/>
      <c r="AD97" s="27"/>
      <c r="AE97" s="28"/>
      <c r="AF97" s="28"/>
      <c r="AG97" s="28"/>
      <c r="AH97" s="28"/>
      <c r="AI97" s="28">
        <v>3</v>
      </c>
      <c r="AJ97" s="28">
        <v>4</v>
      </c>
      <c r="AK97" s="28">
        <v>4</v>
      </c>
      <c r="AL97" s="28">
        <v>4</v>
      </c>
      <c r="AM97" s="28">
        <v>2</v>
      </c>
      <c r="AN97" s="28">
        <v>2</v>
      </c>
      <c r="AO97" s="28">
        <v>7</v>
      </c>
      <c r="AP97" s="28">
        <v>7</v>
      </c>
      <c r="AQ97" s="28">
        <v>8</v>
      </c>
      <c r="AR97" s="28">
        <v>13</v>
      </c>
      <c r="AS97" s="28">
        <v>17</v>
      </c>
      <c r="AT97" s="28">
        <v>19</v>
      </c>
      <c r="AU97" s="28">
        <v>23</v>
      </c>
    </row>
    <row r="98" spans="1:47" x14ac:dyDescent="0.3">
      <c r="A98" s="23" t="s">
        <v>59</v>
      </c>
      <c r="B98" s="32"/>
      <c r="C98" s="32"/>
      <c r="D98" s="32"/>
      <c r="E98" s="32"/>
      <c r="F98" s="32"/>
      <c r="G98" s="32"/>
      <c r="H98" s="27">
        <v>5</v>
      </c>
      <c r="I98" s="27">
        <v>5</v>
      </c>
      <c r="J98" s="27">
        <v>10</v>
      </c>
      <c r="K98" s="27">
        <v>10</v>
      </c>
      <c r="L98" s="27">
        <v>10</v>
      </c>
      <c r="M98" s="27">
        <v>25</v>
      </c>
      <c r="N98" s="27">
        <v>10</v>
      </c>
      <c r="O98" s="27">
        <v>10</v>
      </c>
      <c r="P98" s="27">
        <v>20</v>
      </c>
      <c r="Q98" s="27">
        <v>15</v>
      </c>
      <c r="R98" s="27">
        <v>20</v>
      </c>
      <c r="S98" s="27">
        <v>50</v>
      </c>
      <c r="T98" s="27">
        <v>20</v>
      </c>
      <c r="U98" s="27">
        <v>20</v>
      </c>
      <c r="V98" s="27">
        <v>15</v>
      </c>
      <c r="W98" s="27">
        <v>15</v>
      </c>
      <c r="X98" s="27">
        <v>15</v>
      </c>
      <c r="Y98" s="27">
        <v>15</v>
      </c>
      <c r="Z98" s="27">
        <v>15</v>
      </c>
      <c r="AA98" s="27">
        <v>15</v>
      </c>
      <c r="AB98" s="27">
        <v>10</v>
      </c>
      <c r="AC98" s="27">
        <v>15</v>
      </c>
      <c r="AD98" s="27">
        <v>15</v>
      </c>
      <c r="AE98" s="28">
        <v>15</v>
      </c>
      <c r="AF98" s="28">
        <v>15</v>
      </c>
      <c r="AG98" s="28">
        <v>20</v>
      </c>
      <c r="AH98" s="28">
        <v>18</v>
      </c>
      <c r="AI98" s="28">
        <v>18</v>
      </c>
      <c r="AJ98" s="28">
        <v>18</v>
      </c>
      <c r="AK98" s="28">
        <v>20</v>
      </c>
      <c r="AL98" s="28">
        <v>32</v>
      </c>
      <c r="AM98" s="28">
        <v>16</v>
      </c>
      <c r="AN98" s="28">
        <v>19</v>
      </c>
      <c r="AO98" s="28">
        <v>22</v>
      </c>
      <c r="AP98" s="28">
        <v>14</v>
      </c>
      <c r="AQ98" s="28">
        <v>16</v>
      </c>
      <c r="AR98" s="28">
        <v>13</v>
      </c>
      <c r="AS98" s="28">
        <v>16</v>
      </c>
      <c r="AT98" s="28">
        <v>17</v>
      </c>
      <c r="AU98" s="28">
        <v>24</v>
      </c>
    </row>
    <row r="99" spans="1:47" s="12" customFormat="1" x14ac:dyDescent="0.3">
      <c r="A99" s="12" t="s">
        <v>70</v>
      </c>
      <c r="B99" s="13">
        <f>SUM(B91:B98)</f>
        <v>0</v>
      </c>
      <c r="C99" s="13">
        <f t="shared" ref="C99:AR99" si="45">SUM(C91:C98)</f>
        <v>0</v>
      </c>
      <c r="D99" s="13">
        <f t="shared" si="45"/>
        <v>0</v>
      </c>
      <c r="E99" s="13">
        <f t="shared" si="45"/>
        <v>0</v>
      </c>
      <c r="F99" s="13">
        <f t="shared" si="45"/>
        <v>0</v>
      </c>
      <c r="G99" s="13">
        <f t="shared" si="45"/>
        <v>0</v>
      </c>
      <c r="H99" s="13">
        <f t="shared" si="45"/>
        <v>175</v>
      </c>
      <c r="I99" s="13">
        <f t="shared" si="45"/>
        <v>170</v>
      </c>
      <c r="J99" s="13">
        <f t="shared" si="45"/>
        <v>175</v>
      </c>
      <c r="K99" s="13">
        <f t="shared" si="45"/>
        <v>170</v>
      </c>
      <c r="L99" s="13">
        <f t="shared" si="45"/>
        <v>215</v>
      </c>
      <c r="M99" s="13">
        <f t="shared" si="45"/>
        <v>275</v>
      </c>
      <c r="N99" s="13">
        <f t="shared" si="45"/>
        <v>280</v>
      </c>
      <c r="O99" s="13">
        <f t="shared" si="45"/>
        <v>300</v>
      </c>
      <c r="P99" s="13">
        <f t="shared" si="45"/>
        <v>355</v>
      </c>
      <c r="Q99" s="13">
        <f t="shared" si="45"/>
        <v>375</v>
      </c>
      <c r="R99" s="13">
        <f t="shared" si="45"/>
        <v>555</v>
      </c>
      <c r="S99" s="13">
        <f t="shared" si="45"/>
        <v>720</v>
      </c>
      <c r="T99" s="13">
        <f t="shared" si="45"/>
        <v>605</v>
      </c>
      <c r="U99" s="13">
        <f t="shared" si="45"/>
        <v>595</v>
      </c>
      <c r="V99" s="13">
        <f t="shared" si="45"/>
        <v>765</v>
      </c>
      <c r="W99" s="13">
        <f t="shared" si="45"/>
        <v>580</v>
      </c>
      <c r="X99" s="13">
        <f t="shared" si="45"/>
        <v>820</v>
      </c>
      <c r="Y99" s="13">
        <f t="shared" si="45"/>
        <v>640</v>
      </c>
      <c r="Z99" s="13">
        <f t="shared" si="45"/>
        <v>745</v>
      </c>
      <c r="AA99" s="13">
        <f t="shared" si="45"/>
        <v>1005</v>
      </c>
      <c r="AB99" s="13">
        <f t="shared" si="45"/>
        <v>1220</v>
      </c>
      <c r="AC99" s="13">
        <f t="shared" si="45"/>
        <v>1350</v>
      </c>
      <c r="AD99" s="13">
        <f t="shared" si="45"/>
        <v>1505</v>
      </c>
      <c r="AE99" s="14">
        <f t="shared" si="45"/>
        <v>1315</v>
      </c>
      <c r="AF99" s="14">
        <f t="shared" si="45"/>
        <v>1645</v>
      </c>
      <c r="AG99" s="14">
        <f t="shared" si="45"/>
        <v>1935</v>
      </c>
      <c r="AH99" s="14">
        <f t="shared" si="45"/>
        <v>1887</v>
      </c>
      <c r="AI99" s="14">
        <f t="shared" si="45"/>
        <v>2013</v>
      </c>
      <c r="AJ99" s="14">
        <f t="shared" si="45"/>
        <v>3279</v>
      </c>
      <c r="AK99" s="14">
        <f t="shared" si="45"/>
        <v>1753</v>
      </c>
      <c r="AL99" s="14">
        <f t="shared" si="45"/>
        <v>1729</v>
      </c>
      <c r="AM99" s="14">
        <f t="shared" si="45"/>
        <v>2047</v>
      </c>
      <c r="AN99" s="14">
        <f t="shared" si="45"/>
        <v>1987</v>
      </c>
      <c r="AO99" s="14">
        <f t="shared" si="45"/>
        <v>2263</v>
      </c>
      <c r="AP99" s="14">
        <f t="shared" si="45"/>
        <v>1836</v>
      </c>
      <c r="AQ99" s="14">
        <f t="shared" si="45"/>
        <v>2230</v>
      </c>
      <c r="AR99" s="14">
        <f t="shared" si="45"/>
        <v>2381</v>
      </c>
      <c r="AS99" s="14">
        <f t="shared" ref="AS99:AT99" si="46">SUM(AS91:AS98)</f>
        <v>2558</v>
      </c>
      <c r="AT99" s="14">
        <f t="shared" si="46"/>
        <v>2616</v>
      </c>
      <c r="AU99" s="14">
        <f t="shared" ref="AU99" si="47">SUM(AU91:AU98)</f>
        <v>2650</v>
      </c>
    </row>
    <row r="100" spans="1:47" s="5" customFormat="1" x14ac:dyDescent="0.3">
      <c r="B100" s="17"/>
      <c r="C100" s="17"/>
      <c r="D100" s="17"/>
      <c r="E100" s="17"/>
      <c r="F100" s="17"/>
      <c r="G100" s="17"/>
      <c r="H100" s="17"/>
      <c r="I100" s="17"/>
      <c r="J100" s="17"/>
      <c r="K100" s="17"/>
      <c r="L100" s="17"/>
      <c r="M100" s="17"/>
      <c r="N100" s="17"/>
      <c r="O100" s="17"/>
      <c r="P100" s="17"/>
      <c r="Q100" s="17"/>
      <c r="R100" s="17"/>
      <c r="S100" s="17"/>
      <c r="T100" s="17"/>
      <c r="U100" s="17"/>
      <c r="V100" s="17"/>
      <c r="W100" s="17"/>
      <c r="X100" s="17"/>
      <c r="Y100" s="17"/>
      <c r="Z100" s="17"/>
      <c r="AA100" s="17"/>
      <c r="AB100" s="17"/>
      <c r="AC100" s="17"/>
      <c r="AD100" s="17"/>
      <c r="AE100" s="18"/>
      <c r="AF100" s="18"/>
      <c r="AG100" s="18"/>
      <c r="AH100" s="18"/>
      <c r="AI100" s="18"/>
      <c r="AJ100" s="18"/>
      <c r="AK100" s="18"/>
      <c r="AL100" s="18"/>
      <c r="AM100" s="18"/>
      <c r="AN100" s="18"/>
      <c r="AO100" s="18"/>
      <c r="AP100" s="18"/>
      <c r="AQ100" s="18"/>
      <c r="AR100" s="18"/>
      <c r="AS100" s="18"/>
      <c r="AT100" s="18"/>
      <c r="AU100" s="18"/>
    </row>
  </sheetData>
  <pageMargins left="0.7" right="0.7" top="0.75" bottom="0.75" header="0.3" footer="0.3"/>
  <pageSetup paperSize="9" orientation="portrait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CD7AAD204BE0D40BB47B76A8507B4F9" ma:contentTypeVersion="18" ma:contentTypeDescription="Create a new document." ma:contentTypeScope="" ma:versionID="f8dcf822cdeb34a3ffa90cd0e4150985">
  <xsd:schema xmlns:xsd="http://www.w3.org/2001/XMLSchema" xmlns:xs="http://www.w3.org/2001/XMLSchema" xmlns:p="http://schemas.microsoft.com/office/2006/metadata/properties" xmlns:ns2="e6ef0b8b-83ff-4a03-be1f-a420502a086f" xmlns:ns3="c6bd4f50-958d-40b1-9c73-cd66d2d88a2d" targetNamespace="http://schemas.microsoft.com/office/2006/metadata/properties" ma:root="true" ma:fieldsID="f7c802a5b19f89fbd83c34e95bfcd549" ns2:_="" ns3:_="">
    <xsd:import namespace="e6ef0b8b-83ff-4a03-be1f-a420502a086f"/>
    <xsd:import namespace="c6bd4f50-958d-40b1-9c73-cd66d2d88a2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6ef0b8b-83ff-4a03-be1f-a420502a086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99f579ce-fdda-4824-a47d-a5db31f0c88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bd4f50-958d-40b1-9c73-cd66d2d88a2d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fce04682-f560-4345-ac53-64b95639bd8e}" ma:internalName="TaxCatchAll" ma:showField="CatchAllData" ma:web="c6bd4f50-958d-40b1-9c73-cd66d2d88a2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6bd4f50-958d-40b1-9c73-cd66d2d88a2d" xsi:nil="true"/>
    <lcf76f155ced4ddcb4097134ff3c332f xmlns="e6ef0b8b-83ff-4a03-be1f-a420502a086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0C2F91CB-82C6-48FD-B24B-5ED57C691E8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6ef0b8b-83ff-4a03-be1f-a420502a086f"/>
    <ds:schemaRef ds:uri="c6bd4f50-958d-40b1-9c73-cd66d2d88a2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5BB014A-7426-4A70-B6C1-79FDBEDE950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5A7DD36-6B24-4939-9DDC-6D6394ABE4A7}">
  <ds:schemaRefs>
    <ds:schemaRef ds:uri="http://schemas.microsoft.com/office/2006/metadata/properties"/>
    <ds:schemaRef ds:uri="http://www.w3.org/XML/1998/namespace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purl.org/dc/terms/"/>
    <ds:schemaRef ds:uri="http://schemas.openxmlformats.org/package/2006/metadata/core-properties"/>
    <ds:schemaRef ds:uri="c6bd4f50-958d-40b1-9c73-cd66d2d88a2d"/>
    <ds:schemaRef ds:uri="e6ef0b8b-83ff-4a03-be1f-a420502a086f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Explanatory notes</vt:lpstr>
      <vt:lpstr>Palladium</vt:lpstr>
      <vt:lpstr>Market_balance_components</vt:lpstr>
      <vt:lpstr>Regional_definitions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AJC</dc:creator>
  <cp:keywords/>
  <dc:description/>
  <cp:lastModifiedBy>Brenda Aitken</cp:lastModifiedBy>
  <cp:revision/>
  <dcterms:created xsi:type="dcterms:W3CDTF">2016-10-24T07:45:25Z</dcterms:created>
  <dcterms:modified xsi:type="dcterms:W3CDTF">2025-05-13T17:46:31Z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e511531-3b62-4ad0-a3e4-a04202c385ac_Enabled">
    <vt:lpwstr>true</vt:lpwstr>
  </property>
  <property fmtid="{D5CDD505-2E9C-101B-9397-08002B2CF9AE}" pid="3" name="MSIP_Label_4e511531-3b62-4ad0-a3e4-a04202c385ac_SetDate">
    <vt:lpwstr>2020-05-13T15:23:01Z</vt:lpwstr>
  </property>
  <property fmtid="{D5CDD505-2E9C-101B-9397-08002B2CF9AE}" pid="4" name="MSIP_Label_4e511531-3b62-4ad0-a3e4-a04202c385ac_Method">
    <vt:lpwstr>Privileged</vt:lpwstr>
  </property>
  <property fmtid="{D5CDD505-2E9C-101B-9397-08002B2CF9AE}" pid="5" name="MSIP_Label_4e511531-3b62-4ad0-a3e4-a04202c385ac_Name">
    <vt:lpwstr>4e511531-3b62-4ad0-a3e4-a04202c385ac</vt:lpwstr>
  </property>
  <property fmtid="{D5CDD505-2E9C-101B-9397-08002B2CF9AE}" pid="6" name="MSIP_Label_4e511531-3b62-4ad0-a3e4-a04202c385ac_SiteId">
    <vt:lpwstr>cc7f83dd-bc5a-4682-9b3e-062a900202a2</vt:lpwstr>
  </property>
  <property fmtid="{D5CDD505-2E9C-101B-9397-08002B2CF9AE}" pid="7" name="MSIP_Label_4e511531-3b62-4ad0-a3e4-a04202c385ac_ActionId">
    <vt:lpwstr>d334052a-7aa2-40f1-a236-00000c6802d7</vt:lpwstr>
  </property>
  <property fmtid="{D5CDD505-2E9C-101B-9397-08002B2CF9AE}" pid="8" name="MSIP_Label_4e511531-3b62-4ad0-a3e4-a04202c385ac_ContentBits">
    <vt:lpwstr>0</vt:lpwstr>
  </property>
  <property fmtid="{D5CDD505-2E9C-101B-9397-08002B2CF9AE}" pid="9" name="ContentTypeId">
    <vt:lpwstr>0x0101000CD7AAD204BE0D40BB47B76A8507B4F9</vt:lpwstr>
  </property>
  <property fmtid="{D5CDD505-2E9C-101B-9397-08002B2CF9AE}" pid="10" name="MediaServiceImageTags">
    <vt:lpwstr/>
  </property>
</Properties>
</file>